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8-LD ASSOCIATE CONTROLLER\Service Centers\Service Center Policies &amp; Procedures\FY 23\"/>
    </mc:Choice>
  </mc:AlternateContent>
  <xr:revisionPtr revIDLastSave="0" documentId="13_ncr:1_{E1B51780-2620-4248-9991-0389A6C56D26}" xr6:coauthVersionLast="47" xr6:coauthVersionMax="47" xr10:uidLastSave="{00000000-0000-0000-0000-000000000000}"/>
  <bookViews>
    <workbookView xWindow="-120" yWindow="-120" windowWidth="29040" windowHeight="17640" tabRatio="487" xr2:uid="{00000000-000D-0000-FFFF-FFFF00000000}"/>
  </bookViews>
  <sheets>
    <sheet name="SD in Aggregate" sheetId="4" r:id="rId1"/>
    <sheet name="Working Capital" sheetId="3" r:id="rId2"/>
    <sheet name="SD by Service" sheetId="5" r:id="rId3"/>
  </sheets>
  <definedNames>
    <definedName name="_xlnm.Print_Area" localSheetId="0">'SD in Aggregate'!$A$1:$F$100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" l="1"/>
  <c r="A3" i="5" l="1"/>
  <c r="A52" i="4"/>
  <c r="G25" i="3"/>
  <c r="C33" i="5"/>
  <c r="A5" i="5"/>
  <c r="A5" i="3"/>
  <c r="A1" i="5"/>
  <c r="A1" i="3"/>
  <c r="A4" i="5"/>
  <c r="A4" i="3"/>
  <c r="E16" i="5"/>
  <c r="E19" i="5" s="1"/>
  <c r="E17" i="5"/>
  <c r="E18" i="5"/>
  <c r="H16" i="5"/>
  <c r="H17" i="5"/>
  <c r="H18" i="5"/>
  <c r="K16" i="5"/>
  <c r="K19" i="5" s="1"/>
  <c r="K22" i="5" s="1"/>
  <c r="K17" i="5"/>
  <c r="K18" i="5"/>
  <c r="N16" i="5"/>
  <c r="N17" i="5"/>
  <c r="N18" i="5"/>
  <c r="D19" i="4"/>
  <c r="C32" i="5" s="1"/>
  <c r="E32" i="5" s="1"/>
  <c r="Q11" i="5"/>
  <c r="B32" i="5"/>
  <c r="A53" i="4"/>
  <c r="A2" i="5"/>
  <c r="A2" i="3"/>
  <c r="C36" i="5"/>
  <c r="Q28" i="5"/>
  <c r="B36" i="5" s="1"/>
  <c r="H19" i="5" l="1"/>
  <c r="H22" i="5" s="1"/>
  <c r="N19" i="5"/>
  <c r="N22" i="5" s="1"/>
  <c r="E36" i="5"/>
  <c r="H23" i="3"/>
  <c r="H28" i="3" s="1"/>
  <c r="G10" i="3" s="1"/>
  <c r="G12" i="3" s="1"/>
  <c r="D37" i="4" s="1"/>
  <c r="D34" i="4"/>
  <c r="D41" i="4" s="1"/>
  <c r="E22" i="5"/>
  <c r="Q19" i="5" l="1"/>
  <c r="B33" i="5" s="1"/>
  <c r="E33" i="5" s="1"/>
  <c r="C34" i="5"/>
  <c r="N24" i="5"/>
  <c r="N26" i="5" s="1"/>
  <c r="H24" i="5"/>
  <c r="H26" i="5" s="1"/>
  <c r="Q22" i="5"/>
  <c r="B34" i="5" s="1"/>
  <c r="E34" i="5" s="1"/>
  <c r="D43" i="4"/>
  <c r="C35" i="5"/>
  <c r="K24" i="5"/>
  <c r="K26" i="5" s="1"/>
  <c r="E24" i="5"/>
  <c r="Q24" i="5" l="1"/>
  <c r="E26" i="5"/>
  <c r="Q26" i="5" s="1"/>
  <c r="B35" i="5" s="1"/>
  <c r="E35" i="5" s="1"/>
</calcChain>
</file>

<file path=xl/sharedStrings.xml><?xml version="1.0" encoding="utf-8"?>
<sst xmlns="http://schemas.openxmlformats.org/spreadsheetml/2006/main" count="189" uniqueCount="161">
  <si>
    <t>Notes</t>
  </si>
  <si>
    <t>A</t>
  </si>
  <si>
    <t>B</t>
  </si>
  <si>
    <t xml:space="preserve">     As of:</t>
  </si>
  <si>
    <t>(Date)</t>
  </si>
  <si>
    <t>C</t>
  </si>
  <si>
    <t>Adjust for:</t>
  </si>
  <si>
    <t>D</t>
  </si>
  <si>
    <t>+</t>
  </si>
  <si>
    <t>E=A+B+C+D</t>
  </si>
  <si>
    <t>F</t>
  </si>
  <si>
    <t>G</t>
  </si>
  <si>
    <t>H</t>
  </si>
  <si>
    <t>I</t>
  </si>
  <si>
    <t>-</t>
  </si>
  <si>
    <t>J</t>
  </si>
  <si>
    <t>Other unallowable costs charged to operating account, if any</t>
  </si>
  <si>
    <t>N</t>
  </si>
  <si>
    <t>If deficit: additional subsidy (beyond Line D), if any</t>
  </si>
  <si>
    <t xml:space="preserve">     Source of additional subsidy: </t>
  </si>
  <si>
    <t>NET SURPLUS/(DEFICIT)</t>
  </si>
  <si>
    <t>Net Surplus/(Deficit) as % of Total Est Expense</t>
  </si>
  <si>
    <t>General note:</t>
  </si>
  <si>
    <t xml:space="preserve">ANNUAL BASIS and to incorporate the appropriate carryforward amount (+ or -) into the next year's rate calculations. </t>
  </si>
  <si>
    <t>This practice ensures that the center achieves no more than a break-even status over time ("profits" cannot be accumulated).</t>
  </si>
  <si>
    <t>ALL REVENUES associated with a recharge center must be captured in the center's account(s) to be associated with the related expenditures.</t>
  </si>
  <si>
    <t>On this worksheet, include a note indicating the date through which ytd revenue is measured</t>
  </si>
  <si>
    <t>This line item is only applicable to those centers that do not charge all internal users the calculated cost rate and do not charge all external users</t>
  </si>
  <si>
    <t>at least the calculated cost rate.  This is an acceptable practice, but in effect means that the decision has been made that all or some subset of</t>
  </si>
  <si>
    <t>center users do not bear the estimated real cost of providing the service.  Instead, a subsidy is provided to cover the deficit that implicitly results.</t>
  </si>
  <si>
    <t>This subsidy amount or, in other words, the revenues that would have been earned if the calculated rates were charged to all users, cannot be</t>
  </si>
  <si>
    <t>be reflected in a carryforward amount that is incorporated into the next year's rates.  A planned subsidy should be effected via a nonmandatory</t>
  </si>
  <si>
    <t>transfer of revenue into the operating account.  If this transfer has not occurred as of the date this calculation is prepared, enter the appropriate</t>
  </si>
  <si>
    <t>amount here.</t>
  </si>
  <si>
    <t>This line item is only applicable to centers that involve the use of capital equipment (or other items determined to be treated as if they were capital)</t>
  </si>
  <si>
    <t>Federal cost accounting standards prohibit the inclusion of capital purchase costs in user rates (but, instead, permit the inclusion of</t>
  </si>
  <si>
    <t>depreciation).  If the center does not maintain a separate capital equipment account and capital purchases were made on the operating</t>
  </si>
  <si>
    <t xml:space="preserve">account, enter those purchase amounts here. </t>
  </si>
  <si>
    <t>Federal cost accounting standards prohibit the inclusion of certain other types of costs in user rates or surplus/deficit calculations.  Such costs</t>
  </si>
  <si>
    <r>
      <t xml:space="preserve">Federal cost accounting standards permit a </t>
    </r>
    <r>
      <rPr>
        <b/>
        <sz val="8"/>
        <rFont val="Arial"/>
        <family val="2"/>
      </rPr>
      <t>surplus</t>
    </r>
    <r>
      <rPr>
        <sz val="8"/>
        <rFont val="Arial"/>
        <family val="2"/>
      </rPr>
      <t xml:space="preserve"> in the amount of approximately 2 mos of operating expenses (working capital) to be </t>
    </r>
  </si>
  <si>
    <t>retained in the operating account without having to be carried forward into the next year's rate calculations.  The "Working Capital" worksheet</t>
  </si>
  <si>
    <t>will automatically calculate this amount for you.</t>
  </si>
  <si>
    <t>To reduce or eliminate the amount of increase in the next year's rate, a school or other unit may agree to cover a year-end deficit, representing</t>
  </si>
  <si>
    <t xml:space="preserve">a subsidy beyond that which was determined when user rates were established below the calculated rates (i.e., a planned subsidy, see note 4). </t>
  </si>
  <si>
    <t>This ratio is calculated to measure the relative size of any net surplus/(deficit).  Carrying forward a large surplus or deficit into the next year's</t>
  </si>
  <si>
    <t>rate calculations will cause substantial swings in the rates.  Using this ratio, the magnitude of the carryforward should be assessed before</t>
  </si>
  <si>
    <t>determining the final Surplus/(Deficit) to Carryforward to the next fiscal year.  If the full amount is not carried forward, the plan for recognizing</t>
  </si>
  <si>
    <t>the remaining balance should be documented (e.g., "the surplus will be folded into rates over the next 3 years").</t>
  </si>
  <si>
    <t>This amount should be incorporated in the rate calculations for the indicated fiscal year.  This amount is decided and placed into the cell</t>
  </si>
  <si>
    <r>
      <t>by you.</t>
    </r>
    <r>
      <rPr>
        <sz val="8"/>
        <rFont val="Arial"/>
        <family val="2"/>
      </rPr>
      <t xml:space="preserve">  It is based on the Net Surplus/(Deficit) calculation and an evaluation of how much of the net surplus/(deficit) you will want</t>
    </r>
  </si>
  <si>
    <t>this worksheet will automatically calculate - no additional data input is needed</t>
  </si>
  <si>
    <t>B=(A/12)*2</t>
  </si>
  <si>
    <t>2 Months' Working Capital</t>
  </si>
  <si>
    <t>Notes to Working Capital Allowance Calculation:</t>
  </si>
  <si>
    <t>This worksheet is only applicable to those centers that calculate total revenues &gt; total expense</t>
  </si>
  <si>
    <t>(line item M on the "Summary Calc" worksheet).  If a total surplus does not exist, then a Working Capital</t>
  </si>
  <si>
    <t>Allowance is not relevant.</t>
  </si>
  <si>
    <t>(1)</t>
  </si>
  <si>
    <t>Operating expense is distinguished from total expense in that it excludes any capital equipment purchases.</t>
  </si>
  <si>
    <t>This amount is determined as follows [amounts from "Summary Calc" worksheet]:</t>
  </si>
  <si>
    <t>Add back:</t>
  </si>
  <si>
    <t>Service 1</t>
  </si>
  <si>
    <t>Service 2</t>
  </si>
  <si>
    <t>Service 3</t>
  </si>
  <si>
    <t>TOTALS</t>
  </si>
  <si>
    <t>Notes to By Service Calculation:</t>
  </si>
  <si>
    <t>Labor Expenses</t>
  </si>
  <si>
    <t>Non-Labor Expenses</t>
  </si>
  <si>
    <t>Equipment Expenses</t>
  </si>
  <si>
    <t>Total Expenses</t>
  </si>
  <si>
    <t>Dollar Amount</t>
  </si>
  <si>
    <t>%</t>
  </si>
  <si>
    <t>Expense amounts for each service can be allocated in one of two ways.</t>
  </si>
  <si>
    <t>Auto-checks:</t>
  </si>
  <si>
    <t>By Service tab</t>
  </si>
  <si>
    <t xml:space="preserve">     Total S/D</t>
  </si>
  <si>
    <t>Adjustments</t>
  </si>
  <si>
    <t xml:space="preserve">SURPLUS/(DEFICIT) TO CARRYFORWARD </t>
  </si>
  <si>
    <t>Diff. (should = 0)</t>
  </si>
  <si>
    <t>Instructions/</t>
  </si>
  <si>
    <t>Instructions/Notes to Surplus/Deficit Calculation:</t>
  </si>
  <si>
    <t>REVENUE IN AGGREGATE</t>
  </si>
  <si>
    <t>EXPENSE IN AGGREGATE</t>
  </si>
  <si>
    <t>Please complete the information in the Green shaded boxes</t>
  </si>
  <si>
    <t>charged for depreciation expense and a separate capital equipment account is credited.  The capital equipment account should be the source for all</t>
  </si>
  <si>
    <t xml:space="preserve">AND for which user rates include all or some subset of the associated depreciation expense.  In these cases, the center's operating account is </t>
  </si>
  <si>
    <t>capital (or like) purchases.  If the center's operating account has not yet been charged as of the date this calculation is prepared, enter the appropriate</t>
  </si>
  <si>
    <t>On this worksheet, include a note indicating how this estimate was determined; a worksheet can be added to this file and the total linked to this cell</t>
  </si>
  <si>
    <t>If you are not carrying over the full amount of the surplus/(deficit) from the prior year, please use the Green box to explain the rationale.</t>
  </si>
  <si>
    <t>Revenues by Service</t>
  </si>
  <si>
    <t>Expenses by Service</t>
  </si>
  <si>
    <t xml:space="preserve">NET SURPLUS/(DEFICIT) </t>
  </si>
  <si>
    <t>(Method Used:   )</t>
  </si>
  <si>
    <t>In Aggregate tab</t>
  </si>
  <si>
    <t xml:space="preserve">     Revenues</t>
  </si>
  <si>
    <t xml:space="preserve">     Expenses</t>
  </si>
  <si>
    <t xml:space="preserve">     Net S/D</t>
  </si>
  <si>
    <t xml:space="preserve">     S/D to carryforward</t>
  </si>
  <si>
    <t xml:space="preserve">The total revenue amount reflected here should equal the total revenue amount reflected on the "SD in Aggregate" tab.  </t>
  </si>
  <si>
    <t xml:space="preserve">Equipment, and Non-Labor tabs as necessary and use the resulting revised percentages on the Summary tab here.  </t>
  </si>
  <si>
    <r>
      <t>Method 1</t>
    </r>
    <r>
      <rPr>
        <sz val="8"/>
        <rFont val="Arial"/>
        <family val="2"/>
      </rPr>
      <t xml:space="preserve">: Based on the </t>
    </r>
    <r>
      <rPr>
        <b/>
        <sz val="8"/>
        <rFont val="Arial"/>
        <family val="2"/>
      </rPr>
      <t>proportion</t>
    </r>
    <r>
      <rPr>
        <sz val="8"/>
        <rFont val="Arial"/>
        <family val="2"/>
      </rPr>
      <t xml:space="preserve"> of the 3 major expense categories to total Total Expenses, resulting from the detailed allocations done</t>
    </r>
  </si>
  <si>
    <t xml:space="preserve">The "Auto-checks" box is designed to ensure that your computed numbers on the SD by Service tab equate to the numbers on the SD in Aggregate </t>
  </si>
  <si>
    <t xml:space="preserve">tab.  The difference for each of the five lines should be zero.  </t>
  </si>
  <si>
    <t xml:space="preserve">are attributable to each service.  </t>
  </si>
  <si>
    <t>Purpose: To report the Department's annual business activity with external customers</t>
  </si>
  <si>
    <t>Number of Units Sold to External  Customers</t>
  </si>
  <si>
    <t>Service 4</t>
  </si>
  <si>
    <t>CUNY First Account:</t>
  </si>
  <si>
    <t>CUNY College</t>
  </si>
  <si>
    <t>edit name</t>
  </si>
  <si>
    <t>(name of service or recharge center)</t>
  </si>
  <si>
    <t>Policy: The service centers primary users should be CUNY customers and unit sale to external customers should be incidental</t>
  </si>
  <si>
    <t>Federal cost accounting standards require service centers to determine their surplus or deficit position on an</t>
  </si>
  <si>
    <t>ALL EXPENDITURES associated with a service center must be captured in the center's account(s) to be associated with the related revenues.</t>
  </si>
  <si>
    <t>Any such additional subsidy amount should be entered here and the source should be noted (preferably CUNY First account).</t>
  </si>
  <si>
    <t>RF PRSY:</t>
  </si>
  <si>
    <t>K=F+G+H+I+J</t>
  </si>
  <si>
    <t>L=E-K</t>
  </si>
  <si>
    <t>M</t>
  </si>
  <si>
    <t>O=L+M or L+N</t>
  </si>
  <si>
    <t>P=O/K</t>
  </si>
  <si>
    <t>Q=O or Q&lt;O</t>
  </si>
  <si>
    <t>If Q &lt; O</t>
  </si>
  <si>
    <t xml:space="preserve">   Other unallowable costs (line item J)</t>
  </si>
  <si>
    <t xml:space="preserve">include alcohol, entertainment, space rental, etc.  See Appendix A of the Step-by-Step Guidance for Service Center rates for a full list of unallowable </t>
  </si>
  <si>
    <t>costs.</t>
  </si>
  <si>
    <t>to apply this coming year, versus spreading out over a couple of years (See Note 12).</t>
  </si>
  <si>
    <r>
      <t xml:space="preserve">If surplus: </t>
    </r>
    <r>
      <rPr>
        <sz val="10"/>
        <rFont val="Arial"/>
        <family val="2"/>
      </rPr>
      <t xml:space="preserve"> 2 Months' Working Capital Allowance [from "Working Capital" worksheet]</t>
    </r>
  </si>
  <si>
    <t>Facility Location:</t>
  </si>
  <si>
    <t>Director:</t>
  </si>
  <si>
    <t>n/a</t>
  </si>
  <si>
    <t>TOTAL SURPLUS/(DEFICIT) FOR FY22</t>
  </si>
  <si>
    <t>Calculation of FY 2021 Surplus/Deficit for FY 2022 Service Center Rates</t>
  </si>
  <si>
    <t>This line item is applicable to those centers that included the prior year's (FY21) calculated surplus/deficit into the current year's (FY22) rates.</t>
  </si>
  <si>
    <t>Calculation of FY 2023 Surplus/Deficit from FY 2022 Recharge Rates</t>
  </si>
  <si>
    <t>FY22 Carryforward (prior fiscal year surplus or deficit, reflected as prior year revenue)</t>
  </si>
  <si>
    <t>FY23 Year-to-date revenue from rates charged to users</t>
  </si>
  <si>
    <t>Estimated additional user revenue thru 5/31/23</t>
  </si>
  <si>
    <t xml:space="preserve">Planned subsidy for FY23, if applicable &amp; not already credited to operating account </t>
  </si>
  <si>
    <t>Total FY23 Estimated Revenue</t>
  </si>
  <si>
    <t>FY23 Year-to-date expense, all object codes</t>
  </si>
  <si>
    <t>Est addtl expense thru 5/31/23, incl any required internal admin alloc</t>
  </si>
  <si>
    <t>FY23 equip deprec expense, if applicable &amp; not already charged to operating account</t>
  </si>
  <si>
    <t>FY23 capital purchases (or other depreciated items) charged to operating account</t>
  </si>
  <si>
    <t>Total FY23 Estimated Expense</t>
  </si>
  <si>
    <t>TOTAL SURPLUS/(DEFICIT) FOR FY23</t>
  </si>
  <si>
    <t>AGGREGATE SURPLUS/(DEFICIT) TO CARRYFORWARD TO FY23 RATE CALCULATIONS</t>
  </si>
  <si>
    <t>Calculation of FY 2023 Working Capital Allowance</t>
  </si>
  <si>
    <t>Total FY23 Estimated Operating Expense (1)</t>
  </si>
  <si>
    <t>Total FY23 Estimated Expense (line item L)</t>
  </si>
  <si>
    <t>Total FY23 Estimated Operating Expense</t>
  </si>
  <si>
    <t>(TO FY23 RATE CALCULATIONS)</t>
  </si>
  <si>
    <t>If you have multiple services, please estimate the amount of your FY23 revenues (including FY22 surplus/deficit carryover) that</t>
  </si>
  <si>
    <t xml:space="preserve">in the FY 22 rate calculations.  These percentages (which should be manually entered into the green shaded cells) can be calculated </t>
  </si>
  <si>
    <t>from your 2022 Service Center Rate Template, Summary tab.</t>
  </si>
  <si>
    <r>
      <t>Method 2</t>
    </r>
    <r>
      <rPr>
        <sz val="8"/>
        <rFont val="Arial"/>
        <family val="2"/>
      </rPr>
      <t xml:space="preserve">: If you feel the percentages resulting from the FY 22 rate calculations were not, ultimately, an accurate estimate of </t>
    </r>
    <r>
      <rPr>
        <b/>
        <sz val="8"/>
        <rFont val="Arial"/>
        <family val="2"/>
      </rPr>
      <t>actual</t>
    </r>
    <r>
      <rPr>
        <sz val="8"/>
        <rFont val="Arial"/>
        <family val="2"/>
      </rPr>
      <t xml:space="preserve"> work on/</t>
    </r>
  </si>
  <si>
    <t xml:space="preserve">benefit to the individual services, make a copy of the FY 22 Service Center Rate Template file, adjust allocations on the Effort/Salary, </t>
  </si>
  <si>
    <t>Please indicate which method you used and provide the adjusted FY 22 Service Center Rate Template file if you used Method 2.</t>
  </si>
  <si>
    <t>These amounts should then be transferred to the Service Center Rate Template for use in the 2023 rate calculations by service.</t>
  </si>
  <si>
    <t>External Sales Annual Reporting Form FY 2022</t>
  </si>
  <si>
    <t>Total of Units sold for FY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</si>
</sst>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m/d/yyyy;@"/>
  </numFmts>
  <fonts count="2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color indexed="12"/>
      <name val="Arial"/>
      <family val="2"/>
    </font>
    <font>
      <b/>
      <u/>
      <sz val="8"/>
      <name val="Arial"/>
      <family val="2"/>
    </font>
    <font>
      <i/>
      <u/>
      <sz val="8"/>
      <color indexed="12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u val="singleAccounting"/>
      <sz val="8"/>
      <name val="Arial"/>
      <family val="2"/>
    </font>
    <font>
      <b/>
      <i/>
      <u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10"/>
      <color indexed="12"/>
      <name val="Arial"/>
      <family val="2"/>
    </font>
    <font>
      <b/>
      <u/>
      <sz val="10"/>
      <name val="Arial"/>
      <family val="2"/>
    </font>
    <font>
      <i/>
      <u/>
      <sz val="10"/>
      <color indexed="12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2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2" borderId="0" xfId="0" applyFont="1" applyFill="1"/>
    <xf numFmtId="0" fontId="5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164" fontId="3" fillId="0" borderId="0" xfId="0" applyNumberFormat="1" applyFont="1"/>
    <xf numFmtId="43" fontId="3" fillId="2" borderId="0" xfId="1" applyFont="1" applyFill="1"/>
    <xf numFmtId="0" fontId="3" fillId="0" borderId="0" xfId="0" applyFont="1" applyAlignment="1">
      <alignment horizontal="center"/>
    </xf>
    <xf numFmtId="43" fontId="3" fillId="0" borderId="0" xfId="1" applyFont="1" applyFill="1"/>
    <xf numFmtId="44" fontId="3" fillId="0" borderId="0" xfId="0" applyNumberFormat="1" applyFont="1"/>
    <xf numFmtId="0" fontId="3" fillId="0" borderId="0" xfId="0" quotePrefix="1" applyFont="1" applyAlignment="1">
      <alignment horizontal="center"/>
    </xf>
    <xf numFmtId="44" fontId="3" fillId="0" borderId="1" xfId="0" applyNumberFormat="1" applyFont="1" applyBorder="1"/>
    <xf numFmtId="0" fontId="5" fillId="0" borderId="0" xfId="0" applyFont="1"/>
    <xf numFmtId="0" fontId="3" fillId="0" borderId="0" xfId="0" applyFont="1" applyFill="1"/>
    <xf numFmtId="0" fontId="7" fillId="0" borderId="0" xfId="0" applyFont="1"/>
    <xf numFmtId="43" fontId="2" fillId="0" borderId="0" xfId="1" applyFont="1"/>
    <xf numFmtId="0" fontId="7" fillId="3" borderId="0" xfId="0" applyFont="1" applyFill="1"/>
    <xf numFmtId="0" fontId="2" fillId="3" borderId="0" xfId="0" applyFont="1" applyFill="1"/>
    <xf numFmtId="0" fontId="3" fillId="3" borderId="0" xfId="0" applyFont="1" applyFill="1"/>
    <xf numFmtId="44" fontId="3" fillId="0" borderId="2" xfId="0" applyNumberFormat="1" applyFont="1" applyBorder="1"/>
    <xf numFmtId="0" fontId="3" fillId="0" borderId="0" xfId="0" applyFont="1" applyAlignment="1">
      <alignment horizontal="left"/>
    </xf>
    <xf numFmtId="44" fontId="3" fillId="0" borderId="3" xfId="0" applyNumberFormat="1" applyFont="1" applyBorder="1"/>
    <xf numFmtId="0" fontId="2" fillId="2" borderId="0" xfId="0" applyFont="1" applyFill="1"/>
    <xf numFmtId="0" fontId="2" fillId="0" borderId="0" xfId="0" applyFont="1" applyAlignment="1">
      <alignment horizontal="center" wrapText="1"/>
    </xf>
    <xf numFmtId="43" fontId="3" fillId="0" borderId="0" xfId="1" applyFont="1"/>
    <xf numFmtId="43" fontId="2" fillId="0" borderId="0" xfId="1" applyFont="1" applyFill="1" applyBorder="1" applyAlignment="1">
      <alignment horizontal="center"/>
    </xf>
    <xf numFmtId="9" fontId="3" fillId="2" borderId="0" xfId="7" applyFont="1" applyFill="1"/>
    <xf numFmtId="43" fontId="3" fillId="0" borderId="0" xfId="0" applyNumberFormat="1" applyFont="1"/>
    <xf numFmtId="43" fontId="3" fillId="0" borderId="0" xfId="0" applyNumberFormat="1" applyFont="1" applyFill="1"/>
    <xf numFmtId="10" fontId="3" fillId="0" borderId="0" xfId="7" applyNumberFormat="1" applyFont="1" applyFill="1"/>
    <xf numFmtId="0" fontId="2" fillId="0" borderId="0" xfId="0" applyFont="1" applyFill="1" applyBorder="1" applyAlignment="1">
      <alignment horizontal="center" wrapText="1"/>
    </xf>
    <xf numFmtId="43" fontId="2" fillId="0" borderId="0" xfId="7" applyNumberFormat="1" applyFont="1" applyFill="1"/>
    <xf numFmtId="10" fontId="2" fillId="0" borderId="0" xfId="7" applyNumberFormat="1" applyFont="1" applyFill="1"/>
    <xf numFmtId="43" fontId="2" fillId="0" borderId="0" xfId="7" applyNumberFormat="1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4" xfId="0" applyFont="1" applyFill="1" applyBorder="1"/>
    <xf numFmtId="43" fontId="3" fillId="0" borderId="0" xfId="1" applyFont="1" applyFill="1" applyBorder="1"/>
    <xf numFmtId="0" fontId="3" fillId="0" borderId="0" xfId="0" applyFont="1" applyFill="1" applyBorder="1"/>
    <xf numFmtId="43" fontId="3" fillId="0" borderId="5" xfId="0" applyNumberFormat="1" applyFont="1" applyFill="1" applyBorder="1"/>
    <xf numFmtId="0" fontId="3" fillId="0" borderId="6" xfId="0" applyFont="1" applyFill="1" applyBorder="1"/>
    <xf numFmtId="43" fontId="3" fillId="0" borderId="7" xfId="0" applyNumberFormat="1" applyFont="1" applyFill="1" applyBorder="1"/>
    <xf numFmtId="43" fontId="3" fillId="0" borderId="7" xfId="1" applyFont="1" applyFill="1" applyBorder="1"/>
    <xf numFmtId="0" fontId="3" fillId="0" borderId="7" xfId="0" applyFont="1" applyFill="1" applyBorder="1"/>
    <xf numFmtId="43" fontId="3" fillId="0" borderId="8" xfId="0" applyNumberFormat="1" applyFont="1" applyFill="1" applyBorder="1"/>
    <xf numFmtId="0" fontId="2" fillId="0" borderId="0" xfId="0" applyFont="1" applyAlignment="1">
      <alignment horizontal="left"/>
    </xf>
    <xf numFmtId="43" fontId="2" fillId="0" borderId="0" xfId="1" applyFont="1" applyFill="1"/>
    <xf numFmtId="44" fontId="3" fillId="2" borderId="0" xfId="2" applyFont="1" applyFill="1"/>
    <xf numFmtId="44" fontId="2" fillId="2" borderId="2" xfId="2" applyFont="1" applyFill="1" applyBorder="1"/>
    <xf numFmtId="44" fontId="3" fillId="0" borderId="0" xfId="2" applyFont="1"/>
    <xf numFmtId="43" fontId="10" fillId="0" borderId="0" xfId="0" applyNumberFormat="1" applyFont="1"/>
    <xf numFmtId="43" fontId="10" fillId="0" borderId="0" xfId="1" applyFont="1"/>
    <xf numFmtId="44" fontId="2" fillId="0" borderId="0" xfId="2" applyFont="1"/>
    <xf numFmtId="0" fontId="8" fillId="0" borderId="11" xfId="0" applyFont="1" applyFill="1" applyBorder="1"/>
    <xf numFmtId="0" fontId="11" fillId="0" borderId="12" xfId="0" applyFont="1" applyFill="1" applyBorder="1"/>
    <xf numFmtId="0" fontId="3" fillId="0" borderId="0" xfId="0" applyFont="1" applyFill="1" applyBorder="1" applyAlignment="1"/>
    <xf numFmtId="0" fontId="13" fillId="0" borderId="0" xfId="3"/>
    <xf numFmtId="0" fontId="13" fillId="0" borderId="8" xfId="3" applyBorder="1"/>
    <xf numFmtId="0" fontId="14" fillId="0" borderId="0" xfId="3" applyFont="1"/>
    <xf numFmtId="0" fontId="13" fillId="0" borderId="0" xfId="3" applyAlignment="1">
      <alignment horizontal="left" vertical="top" wrapText="1"/>
    </xf>
    <xf numFmtId="0" fontId="12" fillId="0" borderId="0" xfId="4" applyFont="1" applyBorder="1" applyAlignment="1">
      <alignment horizontal="left" vertical="top" wrapText="1"/>
    </xf>
    <xf numFmtId="0" fontId="13" fillId="0" borderId="0" xfId="3" applyBorder="1"/>
    <xf numFmtId="0" fontId="15" fillId="0" borderId="0" xfId="3" applyFont="1" applyBorder="1"/>
    <xf numFmtId="0" fontId="3" fillId="0" borderId="7" xfId="0" applyFont="1" applyBorder="1"/>
    <xf numFmtId="0" fontId="3" fillId="0" borderId="3" xfId="0" applyFont="1" applyBorder="1"/>
    <xf numFmtId="0" fontId="13" fillId="0" borderId="13" xfId="3" applyBorder="1"/>
    <xf numFmtId="0" fontId="13" fillId="0" borderId="7" xfId="3" applyBorder="1" applyAlignment="1">
      <alignment horizontal="left" vertical="top" wrapText="1"/>
    </xf>
    <xf numFmtId="0" fontId="16" fillId="0" borderId="14" xfId="5" applyFont="1" applyBorder="1"/>
    <xf numFmtId="0" fontId="18" fillId="0" borderId="0" xfId="0" applyFont="1" applyFill="1"/>
    <xf numFmtId="0" fontId="19" fillId="8" borderId="0" xfId="0" applyFont="1" applyFill="1"/>
    <xf numFmtId="0" fontId="20" fillId="8" borderId="0" xfId="0" applyFont="1" applyFill="1"/>
    <xf numFmtId="0" fontId="1" fillId="0" borderId="0" xfId="0" applyFont="1"/>
    <xf numFmtId="0" fontId="21" fillId="0" borderId="0" xfId="0" applyFont="1"/>
    <xf numFmtId="0" fontId="19" fillId="0" borderId="0" xfId="0" applyFont="1" applyFill="1"/>
    <xf numFmtId="0" fontId="19" fillId="2" borderId="0" xfId="0" applyFont="1" applyFill="1"/>
    <xf numFmtId="0" fontId="22" fillId="0" borderId="0" xfId="0" applyFont="1" applyAlignment="1">
      <alignment horizontal="center"/>
    </xf>
    <xf numFmtId="0" fontId="1" fillId="0" borderId="0" xfId="0" applyFont="1" applyBorder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center"/>
    </xf>
    <xf numFmtId="164" fontId="1" fillId="0" borderId="0" xfId="0" applyNumberFormat="1" applyFont="1"/>
    <xf numFmtId="44" fontId="1" fillId="2" borderId="0" xfId="2" applyFont="1" applyFill="1"/>
    <xf numFmtId="0" fontId="1" fillId="0" borderId="0" xfId="0" applyFont="1" applyAlignment="1">
      <alignment horizontal="center"/>
    </xf>
    <xf numFmtId="0" fontId="1" fillId="0" borderId="0" xfId="0" applyFont="1" applyFill="1"/>
    <xf numFmtId="166" fontId="1" fillId="2" borderId="0" xfId="0" applyNumberFormat="1" applyFont="1" applyFill="1"/>
    <xf numFmtId="43" fontId="1" fillId="0" borderId="0" xfId="1" applyFont="1" applyFill="1"/>
    <xf numFmtId="44" fontId="1" fillId="0" borderId="0" xfId="0" applyNumberFormat="1" applyFont="1"/>
    <xf numFmtId="0" fontId="1" fillId="0" borderId="0" xfId="0" quotePrefix="1" applyFont="1" applyAlignment="1">
      <alignment horizontal="center"/>
    </xf>
    <xf numFmtId="44" fontId="1" fillId="0" borderId="1" xfId="0" applyNumberFormat="1" applyFont="1" applyBorder="1"/>
    <xf numFmtId="164" fontId="19" fillId="0" borderId="0" xfId="0" applyNumberFormat="1" applyFont="1"/>
    <xf numFmtId="44" fontId="19" fillId="0" borderId="0" xfId="0" applyNumberFormat="1" applyFont="1"/>
    <xf numFmtId="0" fontId="22" fillId="0" borderId="0" xfId="0" applyFont="1"/>
    <xf numFmtId="44" fontId="1" fillId="0" borderId="0" xfId="0" applyNumberFormat="1" applyFont="1" applyBorder="1"/>
    <xf numFmtId="44" fontId="1" fillId="0" borderId="0" xfId="0" applyNumberFormat="1" applyFont="1" applyFill="1"/>
    <xf numFmtId="44" fontId="19" fillId="0" borderId="1" xfId="0" applyNumberFormat="1" applyFont="1" applyFill="1" applyBorder="1"/>
    <xf numFmtId="0" fontId="1" fillId="0" borderId="0" xfId="0" applyFont="1" applyFill="1" applyAlignment="1">
      <alignment horizontal="center"/>
    </xf>
    <xf numFmtId="44" fontId="1" fillId="0" borderId="0" xfId="0" applyNumberFormat="1" applyFont="1" applyFill="1" applyBorder="1"/>
    <xf numFmtId="0" fontId="19" fillId="0" borderId="0" xfId="0" applyFont="1"/>
    <xf numFmtId="43" fontId="1" fillId="0" borderId="0" xfId="1" applyFont="1" applyBorder="1"/>
    <xf numFmtId="44" fontId="1" fillId="2" borderId="3" xfId="2" applyFont="1" applyFill="1" applyBorder="1"/>
    <xf numFmtId="0" fontId="1" fillId="2" borderId="0" xfId="0" applyFont="1" applyFill="1"/>
    <xf numFmtId="38" fontId="1" fillId="0" borderId="1" xfId="0" applyNumberFormat="1" applyFont="1" applyBorder="1"/>
    <xf numFmtId="165" fontId="1" fillId="0" borderId="0" xfId="0" applyNumberFormat="1" applyFont="1"/>
    <xf numFmtId="44" fontId="19" fillId="2" borderId="2" xfId="2" applyFont="1" applyFill="1" applyBorder="1"/>
    <xf numFmtId="0" fontId="1" fillId="2" borderId="9" xfId="0" applyFont="1" applyFill="1" applyBorder="1"/>
    <xf numFmtId="38" fontId="1" fillId="0" borderId="0" xfId="0" applyNumberFormat="1" applyFont="1" applyBorder="1"/>
    <xf numFmtId="0" fontId="1" fillId="2" borderId="10" xfId="0" applyFont="1" applyFill="1" applyBorder="1"/>
    <xf numFmtId="0" fontId="3" fillId="9" borderId="0" xfId="0" applyFont="1" applyFill="1"/>
    <xf numFmtId="0" fontId="20" fillId="0" borderId="0" xfId="0" applyFont="1" applyFill="1" applyAlignment="1">
      <alignment vertical="center"/>
    </xf>
    <xf numFmtId="44" fontId="1" fillId="2" borderId="0" xfId="2" applyFont="1" applyFill="1" applyAlignment="1">
      <alignment horizontal="center"/>
    </xf>
    <xf numFmtId="0" fontId="13" fillId="0" borderId="14" xfId="6" applyBorder="1" applyAlignment="1">
      <alignment horizontal="center"/>
    </xf>
    <xf numFmtId="0" fontId="13" fillId="0" borderId="13" xfId="6" applyBorder="1" applyAlignment="1">
      <alignment horizontal="center"/>
    </xf>
    <xf numFmtId="0" fontId="1" fillId="0" borderId="15" xfId="4" applyFont="1" applyBorder="1" applyAlignment="1">
      <alignment horizontal="left" vertical="top" wrapText="1"/>
    </xf>
    <xf numFmtId="0" fontId="12" fillId="0" borderId="0" xfId="4" applyFont="1" applyBorder="1" applyAlignment="1">
      <alignment horizontal="left" vertical="top" wrapText="1"/>
    </xf>
    <xf numFmtId="0" fontId="2" fillId="4" borderId="14" xfId="0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" fillId="5" borderId="14" xfId="0" applyFont="1" applyFill="1" applyBorder="1" applyAlignment="1">
      <alignment horizontal="center" wrapText="1"/>
    </xf>
    <xf numFmtId="0" fontId="2" fillId="6" borderId="14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wrapText="1"/>
    </xf>
    <xf numFmtId="0" fontId="17" fillId="0" borderId="0" xfId="3" applyFont="1" applyAlignment="1">
      <alignment horizontal="center"/>
    </xf>
    <xf numFmtId="0" fontId="3" fillId="0" borderId="0" xfId="0" applyFont="1" applyFill="1" applyAlignment="1"/>
  </cellXfs>
  <cellStyles count="8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5" xfId="6" xr:uid="{00000000-0005-0000-0000-000006000000}"/>
    <cellStyle name="Percent" xfId="7" builtinId="5"/>
  </cellStyles>
  <dxfs count="0"/>
  <tableStyles count="0" defaultTableStyle="TableStyleMedium9" defaultPivotStyle="PivotStyleLight16"/>
  <colors>
    <mruColors>
      <color rgb="FFFFFF99"/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4"/>
  <sheetViews>
    <sheetView tabSelected="1" topLeftCell="A16" zoomScaleNormal="100" workbookViewId="0">
      <selection activeCell="G38" sqref="G38"/>
    </sheetView>
  </sheetViews>
  <sheetFormatPr defaultColWidth="9.21875" defaultRowHeight="10.199999999999999" x14ac:dyDescent="0.2"/>
  <cols>
    <col min="1" max="1" width="13.44140625" style="2" customWidth="1"/>
    <col min="2" max="2" width="10.77734375" style="2" customWidth="1"/>
    <col min="3" max="3" width="71.21875" style="2" customWidth="1"/>
    <col min="4" max="4" width="15.77734375" style="2" customWidth="1"/>
    <col min="5" max="5" width="5.77734375" style="2" hidden="1" customWidth="1"/>
    <col min="6" max="6" width="13.21875" style="2" customWidth="1"/>
    <col min="7" max="7" width="142.44140625" style="3" bestFit="1" customWidth="1"/>
    <col min="8" max="16384" width="9.21875" style="2"/>
  </cols>
  <sheetData>
    <row r="1" spans="1:7" s="81" customFormat="1" ht="16.05" customHeight="1" x14ac:dyDescent="0.25">
      <c r="A1" s="79" t="s">
        <v>108</v>
      </c>
      <c r="B1" s="79"/>
      <c r="C1" s="80" t="s">
        <v>109</v>
      </c>
      <c r="G1" s="82"/>
    </row>
    <row r="2" spans="1:7" s="81" customFormat="1" ht="16.05" customHeight="1" x14ac:dyDescent="0.25">
      <c r="A2" s="79" t="s">
        <v>110</v>
      </c>
      <c r="B2" s="79"/>
      <c r="C2" s="79"/>
      <c r="G2" s="82"/>
    </row>
    <row r="3" spans="1:7" s="81" customFormat="1" ht="16.05" customHeight="1" x14ac:dyDescent="0.25">
      <c r="A3" s="83" t="s">
        <v>134</v>
      </c>
      <c r="B3" s="83"/>
      <c r="C3" s="83"/>
      <c r="G3" s="82"/>
    </row>
    <row r="4" spans="1:7" s="81" customFormat="1" ht="16.05" customHeight="1" x14ac:dyDescent="0.25">
      <c r="A4" s="84" t="s">
        <v>107</v>
      </c>
      <c r="B4" s="84"/>
      <c r="C4" s="84"/>
      <c r="G4" s="82"/>
    </row>
    <row r="5" spans="1:7" s="81" customFormat="1" ht="16.05" customHeight="1" x14ac:dyDescent="0.25">
      <c r="A5" s="84" t="s">
        <v>115</v>
      </c>
      <c r="B5" s="84"/>
      <c r="C5" s="84"/>
      <c r="G5" s="82"/>
    </row>
    <row r="6" spans="1:7" s="81" customFormat="1" ht="16.05" customHeight="1" x14ac:dyDescent="0.25">
      <c r="A6" s="84" t="s">
        <v>128</v>
      </c>
      <c r="B6" s="84"/>
      <c r="C6" s="84"/>
      <c r="G6" s="82"/>
    </row>
    <row r="7" spans="1:7" s="81" customFormat="1" ht="16.05" customHeight="1" x14ac:dyDescent="0.25">
      <c r="A7" s="84" t="s">
        <v>129</v>
      </c>
      <c r="B7" s="84"/>
      <c r="C7" s="84"/>
      <c r="G7" s="82"/>
    </row>
    <row r="8" spans="1:7" s="81" customFormat="1" ht="16.05" customHeight="1" x14ac:dyDescent="0.25">
      <c r="B8" s="85"/>
      <c r="C8" s="86"/>
      <c r="F8" s="87" t="s">
        <v>79</v>
      </c>
      <c r="G8" s="82"/>
    </row>
    <row r="9" spans="1:7" s="81" customFormat="1" ht="16.05" customHeight="1" x14ac:dyDescent="0.25">
      <c r="A9" s="88" t="s">
        <v>81</v>
      </c>
      <c r="F9" s="85" t="s">
        <v>0</v>
      </c>
      <c r="G9" s="89"/>
    </row>
    <row r="10" spans="1:7" s="81" customFormat="1" ht="16.05" customHeight="1" x14ac:dyDescent="0.25">
      <c r="A10" s="85"/>
      <c r="B10" s="85"/>
      <c r="G10" s="82"/>
    </row>
    <row r="11" spans="1:7" s="81" customFormat="1" ht="16.05" customHeight="1" x14ac:dyDescent="0.25">
      <c r="A11" s="90" t="s">
        <v>1</v>
      </c>
      <c r="B11" s="91" t="s">
        <v>135</v>
      </c>
      <c r="D11" s="92"/>
      <c r="F11" s="93">
        <v>1</v>
      </c>
      <c r="G11" s="82"/>
    </row>
    <row r="12" spans="1:7" s="81" customFormat="1" ht="16.05" customHeight="1" x14ac:dyDescent="0.25">
      <c r="A12" s="90" t="s">
        <v>2</v>
      </c>
      <c r="B12" s="91" t="s">
        <v>136</v>
      </c>
      <c r="C12" s="94"/>
      <c r="D12" s="92"/>
      <c r="F12" s="93">
        <v>2</v>
      </c>
      <c r="G12" s="82"/>
    </row>
    <row r="13" spans="1:7" s="81" customFormat="1" ht="16.05" customHeight="1" x14ac:dyDescent="0.25">
      <c r="A13" s="90"/>
      <c r="B13" s="91" t="s">
        <v>3</v>
      </c>
      <c r="C13" s="95" t="s">
        <v>4</v>
      </c>
      <c r="D13" s="96"/>
      <c r="F13" s="93"/>
      <c r="G13" s="82"/>
    </row>
    <row r="14" spans="1:7" s="81" customFormat="1" ht="16.05" customHeight="1" x14ac:dyDescent="0.25">
      <c r="A14" s="90" t="s">
        <v>5</v>
      </c>
      <c r="B14" s="91" t="s">
        <v>137</v>
      </c>
      <c r="D14" s="92"/>
      <c r="F14" s="93">
        <v>3</v>
      </c>
      <c r="G14" s="82"/>
    </row>
    <row r="15" spans="1:7" s="81" customFormat="1" ht="16.05" customHeight="1" x14ac:dyDescent="0.25">
      <c r="A15" s="90"/>
      <c r="C15" s="91"/>
      <c r="D15" s="97"/>
      <c r="F15" s="93"/>
      <c r="G15" s="82"/>
    </row>
    <row r="16" spans="1:7" s="81" customFormat="1" ht="16.05" customHeight="1" x14ac:dyDescent="0.25">
      <c r="A16" s="90"/>
      <c r="B16" s="81" t="s">
        <v>6</v>
      </c>
      <c r="C16" s="91"/>
      <c r="D16" s="97"/>
      <c r="F16" s="93"/>
      <c r="G16" s="82"/>
    </row>
    <row r="17" spans="1:7" s="81" customFormat="1" ht="16.05" customHeight="1" x14ac:dyDescent="0.25">
      <c r="A17" s="90" t="s">
        <v>7</v>
      </c>
      <c r="B17" s="98" t="s">
        <v>8</v>
      </c>
      <c r="C17" s="91" t="s">
        <v>138</v>
      </c>
      <c r="D17" s="92">
        <v>0</v>
      </c>
      <c r="F17" s="93">
        <v>4</v>
      </c>
      <c r="G17" s="82"/>
    </row>
    <row r="18" spans="1:7" s="81" customFormat="1" ht="16.05" customHeight="1" x14ac:dyDescent="0.25">
      <c r="A18" s="90"/>
      <c r="D18" s="99"/>
      <c r="F18" s="93"/>
      <c r="G18" s="82"/>
    </row>
    <row r="19" spans="1:7" s="81" customFormat="1" ht="16.05" customHeight="1" x14ac:dyDescent="0.25">
      <c r="A19" s="90" t="s">
        <v>9</v>
      </c>
      <c r="C19" s="100" t="s">
        <v>139</v>
      </c>
      <c r="D19" s="101">
        <f>D11+D12+D14+D17</f>
        <v>0</v>
      </c>
      <c r="F19" s="93"/>
      <c r="G19" s="82"/>
    </row>
    <row r="20" spans="1:7" s="81" customFormat="1" ht="16.05" customHeight="1" x14ac:dyDescent="0.25">
      <c r="A20" s="90"/>
      <c r="C20" s="91"/>
      <c r="D20" s="99"/>
      <c r="F20" s="93"/>
      <c r="G20" s="82"/>
    </row>
    <row r="21" spans="1:7" s="81" customFormat="1" ht="16.05" customHeight="1" x14ac:dyDescent="0.25">
      <c r="A21" s="102" t="s">
        <v>82</v>
      </c>
      <c r="C21" s="91"/>
      <c r="D21" s="103"/>
      <c r="F21" s="93"/>
      <c r="G21" s="82"/>
    </row>
    <row r="22" spans="1:7" s="81" customFormat="1" ht="16.05" customHeight="1" x14ac:dyDescent="0.25">
      <c r="A22" s="90"/>
      <c r="C22" s="91"/>
      <c r="D22" s="103"/>
      <c r="F22" s="93"/>
      <c r="G22" s="82"/>
    </row>
    <row r="23" spans="1:7" s="81" customFormat="1" ht="16.05" customHeight="1" x14ac:dyDescent="0.25">
      <c r="A23" s="90" t="s">
        <v>10</v>
      </c>
      <c r="B23" s="91" t="s">
        <v>140</v>
      </c>
      <c r="D23" s="92"/>
      <c r="F23" s="93">
        <v>5</v>
      </c>
      <c r="G23" s="82"/>
    </row>
    <row r="24" spans="1:7" s="81" customFormat="1" ht="16.05" customHeight="1" x14ac:dyDescent="0.25">
      <c r="A24" s="90"/>
      <c r="B24" s="91" t="s">
        <v>3</v>
      </c>
      <c r="C24" s="95" t="s">
        <v>4</v>
      </c>
      <c r="D24" s="104"/>
      <c r="F24" s="93"/>
      <c r="G24" s="82"/>
    </row>
    <row r="25" spans="1:7" s="81" customFormat="1" ht="16.05" customHeight="1" x14ac:dyDescent="0.25">
      <c r="A25" s="90" t="s">
        <v>11</v>
      </c>
      <c r="B25" s="81" t="s">
        <v>141</v>
      </c>
      <c r="D25" s="92"/>
      <c r="F25" s="93">
        <v>6</v>
      </c>
      <c r="G25" s="82"/>
    </row>
    <row r="26" spans="1:7" s="81" customFormat="1" ht="16.05" customHeight="1" x14ac:dyDescent="0.25">
      <c r="A26" s="90"/>
      <c r="D26" s="97"/>
      <c r="F26" s="93"/>
      <c r="G26" s="82"/>
    </row>
    <row r="27" spans="1:7" s="81" customFormat="1" ht="16.05" customHeight="1" x14ac:dyDescent="0.25">
      <c r="A27" s="90"/>
      <c r="B27" s="81" t="s">
        <v>6</v>
      </c>
      <c r="D27" s="97"/>
      <c r="F27" s="93"/>
      <c r="G27" s="82"/>
    </row>
    <row r="28" spans="1:7" s="81" customFormat="1" ht="16.05" customHeight="1" x14ac:dyDescent="0.25">
      <c r="A28" s="90" t="s">
        <v>12</v>
      </c>
      <c r="B28" s="98" t="s">
        <v>8</v>
      </c>
      <c r="C28" s="81" t="s">
        <v>142</v>
      </c>
      <c r="D28" s="120" t="s">
        <v>130</v>
      </c>
      <c r="F28" s="93">
        <v>7</v>
      </c>
      <c r="G28" s="82"/>
    </row>
    <row r="29" spans="1:7" s="81" customFormat="1" ht="16.05" customHeight="1" x14ac:dyDescent="0.25">
      <c r="A29" s="90" t="s">
        <v>13</v>
      </c>
      <c r="B29" s="98" t="s">
        <v>14</v>
      </c>
      <c r="C29" s="81" t="s">
        <v>143</v>
      </c>
      <c r="D29" s="120" t="s">
        <v>130</v>
      </c>
      <c r="F29" s="93">
        <v>8</v>
      </c>
      <c r="G29" s="82"/>
    </row>
    <row r="30" spans="1:7" s="81" customFormat="1" ht="16.05" customHeight="1" x14ac:dyDescent="0.25">
      <c r="A30" s="90" t="s">
        <v>15</v>
      </c>
      <c r="B30" s="98" t="s">
        <v>14</v>
      </c>
      <c r="C30" s="81" t="s">
        <v>16</v>
      </c>
      <c r="D30" s="92">
        <v>0</v>
      </c>
      <c r="F30" s="93">
        <v>9</v>
      </c>
      <c r="G30" s="82"/>
    </row>
    <row r="31" spans="1:7" s="81" customFormat="1" ht="16.05" customHeight="1" x14ac:dyDescent="0.25">
      <c r="A31" s="90"/>
      <c r="D31" s="99"/>
      <c r="F31" s="93"/>
      <c r="G31" s="82"/>
    </row>
    <row r="32" spans="1:7" s="81" customFormat="1" ht="16.05" customHeight="1" x14ac:dyDescent="0.25">
      <c r="A32" s="90" t="s">
        <v>116</v>
      </c>
      <c r="C32" s="100" t="s">
        <v>144</v>
      </c>
      <c r="D32" s="101">
        <f>D23+D25-D30</f>
        <v>0</v>
      </c>
      <c r="F32" s="93"/>
      <c r="G32" s="82"/>
    </row>
    <row r="33" spans="1:7" s="81" customFormat="1" ht="16.05" customHeight="1" x14ac:dyDescent="0.25">
      <c r="A33" s="90"/>
      <c r="C33" s="91"/>
      <c r="D33" s="99"/>
      <c r="F33" s="93"/>
      <c r="G33" s="82"/>
    </row>
    <row r="34" spans="1:7" s="81" customFormat="1" ht="16.05" customHeight="1" x14ac:dyDescent="0.25">
      <c r="A34" s="90" t="s">
        <v>117</v>
      </c>
      <c r="B34" s="100" t="s">
        <v>145</v>
      </c>
      <c r="D34" s="101">
        <f>D19-D32</f>
        <v>0</v>
      </c>
      <c r="F34" s="93"/>
      <c r="G34" s="82"/>
    </row>
    <row r="35" spans="1:7" s="81" customFormat="1" ht="16.05" customHeight="1" x14ac:dyDescent="0.25">
      <c r="A35" s="90"/>
      <c r="B35" s="100"/>
      <c r="D35" s="105"/>
      <c r="E35" s="94"/>
      <c r="F35" s="106"/>
      <c r="G35" s="82"/>
    </row>
    <row r="36" spans="1:7" s="81" customFormat="1" ht="16.05" customHeight="1" x14ac:dyDescent="0.25">
      <c r="A36" s="90"/>
      <c r="B36" s="81" t="s">
        <v>6</v>
      </c>
      <c r="C36" s="91"/>
      <c r="D36" s="107"/>
      <c r="E36" s="94"/>
      <c r="F36" s="106"/>
      <c r="G36" s="82"/>
    </row>
    <row r="37" spans="1:7" s="81" customFormat="1" ht="16.05" customHeight="1" x14ac:dyDescent="0.25">
      <c r="A37" s="90" t="s">
        <v>118</v>
      </c>
      <c r="B37" s="98" t="s">
        <v>14</v>
      </c>
      <c r="C37" s="108" t="s">
        <v>127</v>
      </c>
      <c r="D37" s="109">
        <f>'Working Capital'!G12*-1</f>
        <v>0</v>
      </c>
      <c r="F37" s="93">
        <v>10</v>
      </c>
      <c r="G37" s="82"/>
    </row>
    <row r="38" spans="1:7" s="81" customFormat="1" ht="16.05" customHeight="1" x14ac:dyDescent="0.25">
      <c r="A38" s="90" t="s">
        <v>17</v>
      </c>
      <c r="B38" s="98" t="s">
        <v>8</v>
      </c>
      <c r="C38" s="81" t="s">
        <v>18</v>
      </c>
      <c r="D38" s="110"/>
      <c r="F38" s="93">
        <v>11</v>
      </c>
      <c r="G38" s="82"/>
    </row>
    <row r="39" spans="1:7" s="81" customFormat="1" ht="16.05" customHeight="1" x14ac:dyDescent="0.25">
      <c r="A39" s="90"/>
      <c r="B39" s="98"/>
      <c r="C39" s="111" t="s">
        <v>19</v>
      </c>
      <c r="D39" s="107"/>
      <c r="F39" s="93"/>
      <c r="G39" s="82"/>
    </row>
    <row r="40" spans="1:7" s="81" customFormat="1" ht="16.05" customHeight="1" x14ac:dyDescent="0.25">
      <c r="A40" s="90"/>
      <c r="D40" s="97"/>
      <c r="F40" s="93"/>
      <c r="G40" s="82"/>
    </row>
    <row r="41" spans="1:7" s="81" customFormat="1" ht="16.05" customHeight="1" x14ac:dyDescent="0.25">
      <c r="A41" s="90" t="s">
        <v>119</v>
      </c>
      <c r="B41" s="108" t="s">
        <v>20</v>
      </c>
      <c r="D41" s="101">
        <f>IF(D34&gt;0,IF((D34+D37)&lt;0,D34,(D34+D37)),IF(D34&lt;0,(D34+D38),D34))</f>
        <v>0</v>
      </c>
      <c r="F41" s="93"/>
      <c r="G41" s="82"/>
    </row>
    <row r="42" spans="1:7" s="81" customFormat="1" ht="16.05" customHeight="1" x14ac:dyDescent="0.25">
      <c r="A42" s="90"/>
      <c r="B42" s="119"/>
      <c r="C42" s="119"/>
      <c r="D42" s="112"/>
      <c r="F42" s="93"/>
      <c r="G42" s="82"/>
    </row>
    <row r="43" spans="1:7" s="81" customFormat="1" ht="16.05" customHeight="1" x14ac:dyDescent="0.25">
      <c r="A43" s="90" t="s">
        <v>120</v>
      </c>
      <c r="B43" s="94"/>
      <c r="C43" s="94" t="s">
        <v>21</v>
      </c>
      <c r="D43" s="113" t="e">
        <f>D41/D32</f>
        <v>#DIV/0!</v>
      </c>
      <c r="F43" s="93">
        <v>12</v>
      </c>
      <c r="G43" s="82"/>
    </row>
    <row r="44" spans="1:7" s="81" customFormat="1" ht="16.05" customHeight="1" x14ac:dyDescent="0.25">
      <c r="A44" s="90"/>
      <c r="D44" s="112"/>
      <c r="F44" s="93"/>
      <c r="G44" s="82"/>
    </row>
    <row r="45" spans="1:7" s="81" customFormat="1" ht="16.05" customHeight="1" x14ac:dyDescent="0.25">
      <c r="A45" s="90" t="s">
        <v>121</v>
      </c>
      <c r="B45" s="108" t="s">
        <v>146</v>
      </c>
      <c r="D45" s="114"/>
      <c r="F45" s="93">
        <v>13</v>
      </c>
      <c r="G45" s="82"/>
    </row>
    <row r="46" spans="1:7" s="81" customFormat="1" ht="16.05" customHeight="1" x14ac:dyDescent="0.25">
      <c r="A46" s="90"/>
      <c r="D46" s="112"/>
      <c r="F46" s="93"/>
      <c r="G46" s="82"/>
    </row>
    <row r="47" spans="1:7" s="81" customFormat="1" ht="16.05" customHeight="1" x14ac:dyDescent="0.25">
      <c r="A47" s="90" t="s">
        <v>122</v>
      </c>
      <c r="C47" s="115"/>
      <c r="D47" s="116"/>
      <c r="F47" s="93">
        <v>14</v>
      </c>
      <c r="G47" s="82"/>
    </row>
    <row r="48" spans="1:7" s="81" customFormat="1" ht="16.05" customHeight="1" x14ac:dyDescent="0.25">
      <c r="A48" s="90"/>
      <c r="C48" s="117"/>
      <c r="D48" s="116"/>
      <c r="F48" s="93"/>
      <c r="G48" s="82"/>
    </row>
    <row r="49" spans="1:7" s="81" customFormat="1" ht="16.05" customHeight="1" x14ac:dyDescent="0.25">
      <c r="A49" s="90"/>
      <c r="D49" s="116"/>
      <c r="F49" s="93"/>
      <c r="G49" s="82"/>
    </row>
    <row r="50" spans="1:7" s="81" customFormat="1" ht="16.05" customHeight="1" x14ac:dyDescent="0.25">
      <c r="A50" s="90"/>
      <c r="F50" s="93"/>
      <c r="G50" s="82"/>
    </row>
    <row r="51" spans="1:7" x14ac:dyDescent="0.2">
      <c r="A51" s="10"/>
      <c r="F51" s="13"/>
    </row>
    <row r="52" spans="1:7" x14ac:dyDescent="0.2">
      <c r="A52" s="4" t="str">
        <f>+A1</f>
        <v>CUNY College</v>
      </c>
      <c r="F52" s="13"/>
    </row>
    <row r="53" spans="1:7" x14ac:dyDescent="0.2">
      <c r="A53" s="4" t="str">
        <f>A2</f>
        <v>(name of service or recharge center)</v>
      </c>
      <c r="F53" s="13"/>
    </row>
    <row r="54" spans="1:7" x14ac:dyDescent="0.2">
      <c r="A54" s="4" t="s">
        <v>132</v>
      </c>
      <c r="F54" s="13"/>
    </row>
    <row r="55" spans="1:7" x14ac:dyDescent="0.2">
      <c r="A55" s="10"/>
      <c r="F55" s="13"/>
    </row>
    <row r="56" spans="1:7" x14ac:dyDescent="0.2">
      <c r="A56" s="8" t="s">
        <v>80</v>
      </c>
      <c r="B56" s="9"/>
      <c r="F56" s="13"/>
    </row>
    <row r="57" spans="1:7" x14ac:dyDescent="0.2">
      <c r="A57" s="8"/>
      <c r="B57" s="9"/>
      <c r="F57" s="13"/>
    </row>
    <row r="58" spans="1:7" x14ac:dyDescent="0.2">
      <c r="A58" s="2" t="s">
        <v>22</v>
      </c>
      <c r="B58" s="2" t="s">
        <v>112</v>
      </c>
      <c r="F58" s="13"/>
    </row>
    <row r="59" spans="1:7" x14ac:dyDescent="0.2">
      <c r="B59" s="2" t="s">
        <v>23</v>
      </c>
      <c r="F59" s="13"/>
    </row>
    <row r="60" spans="1:7" x14ac:dyDescent="0.2">
      <c r="B60" s="2" t="s">
        <v>24</v>
      </c>
      <c r="F60" s="13"/>
    </row>
    <row r="61" spans="1:7" x14ac:dyDescent="0.2">
      <c r="B61" s="5" t="s">
        <v>83</v>
      </c>
      <c r="C61" s="5"/>
      <c r="F61" s="13"/>
    </row>
    <row r="62" spans="1:7" x14ac:dyDescent="0.2">
      <c r="F62" s="13"/>
    </row>
    <row r="63" spans="1:7" x14ac:dyDescent="0.2">
      <c r="A63" s="13">
        <v>1</v>
      </c>
      <c r="B63" s="2" t="s">
        <v>133</v>
      </c>
      <c r="F63" s="13"/>
    </row>
    <row r="64" spans="1:7" x14ac:dyDescent="0.2">
      <c r="A64" s="13">
        <v>2</v>
      </c>
      <c r="B64" s="2" t="s">
        <v>25</v>
      </c>
      <c r="F64" s="13"/>
    </row>
    <row r="65" spans="1:6" x14ac:dyDescent="0.2">
      <c r="B65" s="2" t="s">
        <v>26</v>
      </c>
      <c r="F65" s="13"/>
    </row>
    <row r="66" spans="1:6" x14ac:dyDescent="0.2">
      <c r="A66" s="13">
        <v>3</v>
      </c>
      <c r="B66" s="2" t="s">
        <v>87</v>
      </c>
      <c r="F66" s="13"/>
    </row>
    <row r="67" spans="1:6" x14ac:dyDescent="0.2">
      <c r="A67" s="13">
        <v>4</v>
      </c>
      <c r="B67" s="2" t="s">
        <v>27</v>
      </c>
      <c r="F67" s="13"/>
    </row>
    <row r="68" spans="1:6" x14ac:dyDescent="0.2">
      <c r="A68" s="13"/>
      <c r="B68" s="2" t="s">
        <v>28</v>
      </c>
      <c r="F68" s="13"/>
    </row>
    <row r="69" spans="1:6" x14ac:dyDescent="0.2">
      <c r="A69" s="13"/>
      <c r="B69" s="2" t="s">
        <v>29</v>
      </c>
      <c r="F69" s="13"/>
    </row>
    <row r="70" spans="1:6" x14ac:dyDescent="0.2">
      <c r="A70" s="13"/>
      <c r="B70" s="2" t="s">
        <v>30</v>
      </c>
      <c r="F70" s="13"/>
    </row>
    <row r="71" spans="1:6" x14ac:dyDescent="0.2">
      <c r="A71" s="13"/>
      <c r="B71" s="2" t="s">
        <v>31</v>
      </c>
      <c r="F71" s="13"/>
    </row>
    <row r="72" spans="1:6" x14ac:dyDescent="0.2">
      <c r="A72" s="13"/>
      <c r="B72" s="19" t="s">
        <v>32</v>
      </c>
      <c r="C72" s="19"/>
      <c r="F72" s="13"/>
    </row>
    <row r="73" spans="1:6" x14ac:dyDescent="0.2">
      <c r="A73" s="13"/>
      <c r="B73" s="2" t="s">
        <v>33</v>
      </c>
      <c r="F73" s="13"/>
    </row>
    <row r="74" spans="1:6" x14ac:dyDescent="0.2">
      <c r="A74" s="13">
        <v>5</v>
      </c>
      <c r="B74" s="2" t="s">
        <v>113</v>
      </c>
      <c r="F74" s="13"/>
    </row>
    <row r="75" spans="1:6" x14ac:dyDescent="0.2">
      <c r="A75" s="13">
        <v>6</v>
      </c>
      <c r="B75" s="2" t="s">
        <v>87</v>
      </c>
      <c r="F75" s="13"/>
    </row>
    <row r="76" spans="1:6" x14ac:dyDescent="0.2">
      <c r="A76" s="13">
        <v>7</v>
      </c>
      <c r="B76" s="2" t="s">
        <v>34</v>
      </c>
      <c r="F76" s="13"/>
    </row>
    <row r="77" spans="1:6" x14ac:dyDescent="0.2">
      <c r="A77" s="13"/>
      <c r="B77" s="2" t="s">
        <v>85</v>
      </c>
      <c r="F77" s="13"/>
    </row>
    <row r="78" spans="1:6" x14ac:dyDescent="0.2">
      <c r="A78" s="13"/>
      <c r="B78" s="2" t="s">
        <v>84</v>
      </c>
      <c r="F78" s="13"/>
    </row>
    <row r="79" spans="1:6" x14ac:dyDescent="0.2">
      <c r="A79" s="13"/>
      <c r="B79" s="2" t="s">
        <v>86</v>
      </c>
      <c r="F79" s="13"/>
    </row>
    <row r="80" spans="1:6" x14ac:dyDescent="0.2">
      <c r="A80" s="13"/>
      <c r="B80" s="2" t="s">
        <v>33</v>
      </c>
      <c r="F80" s="13"/>
    </row>
    <row r="81" spans="1:6" x14ac:dyDescent="0.2">
      <c r="A81" s="13">
        <v>8</v>
      </c>
      <c r="B81" s="2" t="s">
        <v>35</v>
      </c>
      <c r="F81" s="13"/>
    </row>
    <row r="82" spans="1:6" x14ac:dyDescent="0.2">
      <c r="B82" s="2" t="s">
        <v>36</v>
      </c>
      <c r="F82" s="13"/>
    </row>
    <row r="83" spans="1:6" x14ac:dyDescent="0.2">
      <c r="A83" s="13"/>
      <c r="B83" s="2" t="s">
        <v>37</v>
      </c>
      <c r="F83" s="13"/>
    </row>
    <row r="84" spans="1:6" x14ac:dyDescent="0.2">
      <c r="A84" s="13">
        <v>9</v>
      </c>
      <c r="B84" s="2" t="s">
        <v>38</v>
      </c>
      <c r="F84" s="13"/>
    </row>
    <row r="85" spans="1:6" x14ac:dyDescent="0.2">
      <c r="A85" s="13"/>
      <c r="B85" s="2" t="s">
        <v>124</v>
      </c>
      <c r="F85" s="13"/>
    </row>
    <row r="86" spans="1:6" x14ac:dyDescent="0.2">
      <c r="A86" s="13"/>
      <c r="B86" s="2" t="s">
        <v>125</v>
      </c>
      <c r="F86" s="13"/>
    </row>
    <row r="87" spans="1:6" x14ac:dyDescent="0.2">
      <c r="A87" s="13">
        <v>10</v>
      </c>
      <c r="B87" s="2" t="s">
        <v>39</v>
      </c>
      <c r="F87" s="13"/>
    </row>
    <row r="88" spans="1:6" x14ac:dyDescent="0.2">
      <c r="A88" s="13"/>
      <c r="B88" s="2" t="s">
        <v>40</v>
      </c>
      <c r="F88" s="13"/>
    </row>
    <row r="89" spans="1:6" x14ac:dyDescent="0.2">
      <c r="A89" s="13"/>
      <c r="B89" s="2" t="s">
        <v>41</v>
      </c>
      <c r="F89" s="13"/>
    </row>
    <row r="90" spans="1:6" x14ac:dyDescent="0.2">
      <c r="A90" s="13">
        <v>11</v>
      </c>
      <c r="B90" s="2" t="s">
        <v>42</v>
      </c>
      <c r="F90" s="13"/>
    </row>
    <row r="91" spans="1:6" x14ac:dyDescent="0.2">
      <c r="A91" s="13"/>
      <c r="B91" s="2" t="s">
        <v>43</v>
      </c>
      <c r="F91" s="13"/>
    </row>
    <row r="92" spans="1:6" x14ac:dyDescent="0.2">
      <c r="A92" s="13"/>
      <c r="B92" s="2" t="s">
        <v>114</v>
      </c>
      <c r="F92" s="13"/>
    </row>
    <row r="93" spans="1:6" x14ac:dyDescent="0.2">
      <c r="A93" s="13">
        <v>12</v>
      </c>
      <c r="B93" s="2" t="s">
        <v>44</v>
      </c>
      <c r="F93" s="13"/>
    </row>
    <row r="94" spans="1:6" x14ac:dyDescent="0.2">
      <c r="A94" s="13"/>
      <c r="B94" s="2" t="s">
        <v>45</v>
      </c>
      <c r="F94" s="13"/>
    </row>
    <row r="95" spans="1:6" x14ac:dyDescent="0.2">
      <c r="A95" s="13"/>
      <c r="B95" s="2" t="s">
        <v>46</v>
      </c>
      <c r="F95" s="13"/>
    </row>
    <row r="96" spans="1:6" x14ac:dyDescent="0.2">
      <c r="A96" s="13"/>
      <c r="B96" s="2" t="s">
        <v>47</v>
      </c>
      <c r="F96" s="13"/>
    </row>
    <row r="97" spans="1:6" x14ac:dyDescent="0.2">
      <c r="A97" s="13">
        <v>13</v>
      </c>
      <c r="B97" s="2" t="s">
        <v>48</v>
      </c>
      <c r="F97" s="13"/>
    </row>
    <row r="98" spans="1:6" x14ac:dyDescent="0.2">
      <c r="A98" s="13"/>
      <c r="B98" s="4" t="s">
        <v>49</v>
      </c>
      <c r="F98" s="13"/>
    </row>
    <row r="99" spans="1:6" x14ac:dyDescent="0.2">
      <c r="A99" s="13"/>
      <c r="B99" s="2" t="s">
        <v>126</v>
      </c>
      <c r="F99" s="13"/>
    </row>
    <row r="100" spans="1:6" x14ac:dyDescent="0.2">
      <c r="A100" s="13">
        <v>14</v>
      </c>
      <c r="B100" s="2" t="s">
        <v>88</v>
      </c>
      <c r="F100" s="13"/>
    </row>
    <row r="101" spans="1:6" x14ac:dyDescent="0.2">
      <c r="A101" s="13"/>
      <c r="B101" s="3"/>
      <c r="F101" s="13"/>
    </row>
    <row r="102" spans="1:6" x14ac:dyDescent="0.2">
      <c r="A102" s="13"/>
      <c r="B102" s="3"/>
      <c r="F102" s="13"/>
    </row>
    <row r="103" spans="1:6" x14ac:dyDescent="0.2">
      <c r="A103" s="13"/>
      <c r="B103" s="3"/>
      <c r="F103" s="13"/>
    </row>
    <row r="104" spans="1:6" x14ac:dyDescent="0.2">
      <c r="A104" s="13"/>
      <c r="B104" s="3"/>
      <c r="F104" s="13"/>
    </row>
    <row r="105" spans="1:6" x14ac:dyDescent="0.2">
      <c r="A105" s="10"/>
      <c r="F105" s="13"/>
    </row>
    <row r="106" spans="1:6" x14ac:dyDescent="0.2">
      <c r="A106" s="10"/>
      <c r="F106" s="13"/>
    </row>
    <row r="107" spans="1:6" x14ac:dyDescent="0.2">
      <c r="A107" s="10"/>
      <c r="F107" s="13"/>
    </row>
    <row r="108" spans="1:6" x14ac:dyDescent="0.2">
      <c r="A108" s="10"/>
      <c r="F108" s="13"/>
    </row>
    <row r="109" spans="1:6" x14ac:dyDescent="0.2">
      <c r="A109" s="10"/>
      <c r="F109" s="13"/>
    </row>
    <row r="110" spans="1:6" x14ac:dyDescent="0.2">
      <c r="A110" s="10"/>
      <c r="F110" s="13"/>
    </row>
    <row r="111" spans="1:6" x14ac:dyDescent="0.2">
      <c r="A111" s="10"/>
      <c r="F111" s="13"/>
    </row>
    <row r="112" spans="1:6" x14ac:dyDescent="0.2">
      <c r="A112" s="10"/>
      <c r="F112" s="13"/>
    </row>
    <row r="113" spans="1:6" x14ac:dyDescent="0.2">
      <c r="A113" s="10"/>
      <c r="F113" s="13"/>
    </row>
    <row r="114" spans="1:6" x14ac:dyDescent="0.2">
      <c r="A114" s="10"/>
      <c r="F114" s="13"/>
    </row>
    <row r="115" spans="1:6" x14ac:dyDescent="0.2">
      <c r="A115" s="10"/>
      <c r="F115" s="13"/>
    </row>
    <row r="116" spans="1:6" x14ac:dyDescent="0.2">
      <c r="A116" s="10"/>
      <c r="F116" s="13"/>
    </row>
    <row r="117" spans="1:6" x14ac:dyDescent="0.2">
      <c r="A117" s="10"/>
      <c r="F117" s="13"/>
    </row>
    <row r="118" spans="1:6" x14ac:dyDescent="0.2">
      <c r="A118" s="10"/>
      <c r="F118" s="13"/>
    </row>
    <row r="119" spans="1:6" x14ac:dyDescent="0.2">
      <c r="A119" s="10"/>
      <c r="F119" s="13"/>
    </row>
    <row r="120" spans="1:6" x14ac:dyDescent="0.2">
      <c r="A120" s="10"/>
      <c r="F120" s="13"/>
    </row>
    <row r="121" spans="1:6" x14ac:dyDescent="0.2">
      <c r="A121" s="10"/>
      <c r="F121" s="13"/>
    </row>
    <row r="122" spans="1:6" x14ac:dyDescent="0.2">
      <c r="A122" s="10"/>
      <c r="F122" s="13"/>
    </row>
    <row r="123" spans="1:6" x14ac:dyDescent="0.2">
      <c r="A123" s="10"/>
      <c r="F123" s="13"/>
    </row>
    <row r="124" spans="1:6" x14ac:dyDescent="0.2">
      <c r="A124" s="20"/>
      <c r="F124" s="13"/>
    </row>
    <row r="125" spans="1:6" x14ac:dyDescent="0.2">
      <c r="A125" s="20"/>
      <c r="F125" s="13"/>
    </row>
    <row r="126" spans="1:6" x14ac:dyDescent="0.2">
      <c r="A126" s="20"/>
      <c r="F126" s="13"/>
    </row>
    <row r="127" spans="1:6" x14ac:dyDescent="0.2">
      <c r="A127" s="20"/>
      <c r="F127" s="13"/>
    </row>
    <row r="128" spans="1:6" x14ac:dyDescent="0.2">
      <c r="A128" s="20"/>
      <c r="F128" s="13"/>
    </row>
    <row r="129" spans="1:6" x14ac:dyDescent="0.2">
      <c r="A129" s="20"/>
      <c r="F129" s="13"/>
    </row>
    <row r="130" spans="1:6" x14ac:dyDescent="0.2">
      <c r="A130" s="20"/>
      <c r="F130" s="13"/>
    </row>
    <row r="131" spans="1:6" x14ac:dyDescent="0.2">
      <c r="A131" s="20"/>
      <c r="F131" s="13"/>
    </row>
    <row r="132" spans="1:6" x14ac:dyDescent="0.2">
      <c r="A132" s="20"/>
      <c r="F132" s="13"/>
    </row>
    <row r="133" spans="1:6" x14ac:dyDescent="0.2">
      <c r="A133" s="20"/>
      <c r="F133" s="13"/>
    </row>
    <row r="134" spans="1:6" x14ac:dyDescent="0.2">
      <c r="A134" s="20"/>
    </row>
  </sheetData>
  <phoneticPr fontId="9" type="noConversion"/>
  <pageMargins left="0.75" right="0.25" top="1" bottom="1" header="0.5" footer="0.5"/>
  <pageSetup scale="77" fitToHeight="2" orientation="portrait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zoomScaleNormal="100" workbookViewId="0">
      <selection activeCell="E49" sqref="E49"/>
    </sheetView>
  </sheetViews>
  <sheetFormatPr defaultColWidth="9.21875" defaultRowHeight="10.199999999999999" x14ac:dyDescent="0.2"/>
  <cols>
    <col min="1" max="2" width="10.77734375" style="2" customWidth="1"/>
    <col min="3" max="6" width="9.21875" style="2"/>
    <col min="7" max="8" width="10.77734375" style="2" bestFit="1" customWidth="1"/>
    <col min="9" max="16384" width="9.21875" style="2"/>
  </cols>
  <sheetData>
    <row r="1" spans="1:7" x14ac:dyDescent="0.2">
      <c r="A1" s="1" t="str">
        <f>+'SD in Aggregate'!A1</f>
        <v>CUNY College</v>
      </c>
      <c r="B1" s="1"/>
      <c r="C1" s="78"/>
      <c r="D1" s="19"/>
      <c r="E1" s="19"/>
    </row>
    <row r="2" spans="1:7" x14ac:dyDescent="0.2">
      <c r="A2" s="1" t="str">
        <f>'SD in Aggregate'!A2</f>
        <v>(name of service or recharge center)</v>
      </c>
      <c r="B2" s="1"/>
      <c r="C2" s="19"/>
      <c r="D2" s="19"/>
      <c r="E2" s="19"/>
    </row>
    <row r="3" spans="1:7" x14ac:dyDescent="0.2">
      <c r="A3" s="1" t="s">
        <v>147</v>
      </c>
      <c r="B3" s="1"/>
      <c r="C3" s="19"/>
      <c r="D3" s="19"/>
      <c r="E3" s="19"/>
    </row>
    <row r="4" spans="1:7" x14ac:dyDescent="0.2">
      <c r="A4" s="1" t="str">
        <f>'SD in Aggregate'!A4</f>
        <v>CUNY First Account:</v>
      </c>
      <c r="B4" s="1"/>
      <c r="C4" s="19"/>
      <c r="D4" s="19"/>
      <c r="E4" s="19"/>
    </row>
    <row r="5" spans="1:7" x14ac:dyDescent="0.2">
      <c r="A5" s="1" t="str">
        <f>+'SD in Aggregate'!A5</f>
        <v>RF PRSY:</v>
      </c>
      <c r="B5" s="1"/>
      <c r="C5" s="19"/>
      <c r="D5" s="19"/>
      <c r="E5" s="19"/>
    </row>
    <row r="6" spans="1:7" x14ac:dyDescent="0.2">
      <c r="A6" s="4"/>
      <c r="B6" s="4"/>
      <c r="C6" s="65"/>
      <c r="D6" s="65"/>
      <c r="E6" s="65"/>
      <c r="F6" s="65"/>
    </row>
    <row r="7" spans="1:7" x14ac:dyDescent="0.2">
      <c r="C7" s="7"/>
      <c r="D7" s="7"/>
      <c r="E7" s="7"/>
      <c r="F7" s="7"/>
    </row>
    <row r="8" spans="1:7" x14ac:dyDescent="0.2">
      <c r="A8" s="22" t="s">
        <v>50</v>
      </c>
      <c r="B8" s="23"/>
      <c r="C8" s="24"/>
      <c r="D8" s="24"/>
      <c r="E8" s="24"/>
      <c r="F8" s="24"/>
      <c r="G8" s="24"/>
    </row>
    <row r="10" spans="1:7" x14ac:dyDescent="0.2">
      <c r="A10" s="10" t="s">
        <v>1</v>
      </c>
      <c r="B10" s="11" t="s">
        <v>148</v>
      </c>
      <c r="G10" s="15">
        <f>H28</f>
        <v>0</v>
      </c>
    </row>
    <row r="11" spans="1:7" x14ac:dyDescent="0.2">
      <c r="A11" s="10"/>
      <c r="G11" s="17"/>
    </row>
    <row r="12" spans="1:7" x14ac:dyDescent="0.2">
      <c r="A12" s="10" t="s">
        <v>51</v>
      </c>
      <c r="B12" s="2" t="s">
        <v>52</v>
      </c>
      <c r="G12" s="25">
        <f>(G10/12)*2</f>
        <v>0</v>
      </c>
    </row>
    <row r="15" spans="1:7" x14ac:dyDescent="0.2">
      <c r="A15" s="8" t="s">
        <v>53</v>
      </c>
    </row>
    <row r="16" spans="1:7" ht="5.0999999999999996" customHeight="1" x14ac:dyDescent="0.2">
      <c r="A16" s="8"/>
    </row>
    <row r="17" spans="1:9" x14ac:dyDescent="0.2">
      <c r="A17" s="26" t="s">
        <v>22</v>
      </c>
      <c r="B17" s="118" t="s">
        <v>54</v>
      </c>
      <c r="C17" s="118"/>
      <c r="D17" s="118"/>
      <c r="E17" s="118"/>
      <c r="F17" s="118"/>
      <c r="G17" s="118"/>
      <c r="H17" s="118"/>
      <c r="I17" s="118"/>
    </row>
    <row r="18" spans="1:9" x14ac:dyDescent="0.2">
      <c r="A18" s="8"/>
      <c r="B18" s="118" t="s">
        <v>55</v>
      </c>
      <c r="C18" s="118"/>
      <c r="D18" s="118"/>
      <c r="E18" s="118"/>
      <c r="F18" s="118"/>
      <c r="G18" s="118"/>
      <c r="H18" s="118"/>
      <c r="I18" s="118"/>
    </row>
    <row r="19" spans="1:9" x14ac:dyDescent="0.2">
      <c r="A19" s="8"/>
      <c r="B19" s="118" t="s">
        <v>56</v>
      </c>
      <c r="C19" s="118"/>
    </row>
    <row r="20" spans="1:9" x14ac:dyDescent="0.2">
      <c r="A20" s="8"/>
    </row>
    <row r="21" spans="1:9" x14ac:dyDescent="0.2">
      <c r="A21" s="16" t="s">
        <v>57</v>
      </c>
      <c r="B21" s="2" t="s">
        <v>58</v>
      </c>
    </row>
    <row r="22" spans="1:9" x14ac:dyDescent="0.2">
      <c r="A22" s="16"/>
      <c r="B22" s="2" t="s">
        <v>59</v>
      </c>
    </row>
    <row r="23" spans="1:9" x14ac:dyDescent="0.2">
      <c r="C23" s="2" t="s">
        <v>149</v>
      </c>
      <c r="H23" s="15">
        <f>'SD in Aggregate'!D32</f>
        <v>0</v>
      </c>
    </row>
    <row r="24" spans="1:9" x14ac:dyDescent="0.2">
      <c r="C24" s="2" t="s">
        <v>60</v>
      </c>
    </row>
    <row r="25" spans="1:9" x14ac:dyDescent="0.2">
      <c r="C25" s="2" t="s">
        <v>123</v>
      </c>
      <c r="G25" s="15">
        <f>+'SD in Aggregate'!D30</f>
        <v>0</v>
      </c>
    </row>
    <row r="26" spans="1:9" x14ac:dyDescent="0.2">
      <c r="G26" s="15"/>
    </row>
    <row r="28" spans="1:9" x14ac:dyDescent="0.2">
      <c r="D28" s="2" t="s">
        <v>150</v>
      </c>
      <c r="H28" s="27">
        <f>H23+G25+G26</f>
        <v>0</v>
      </c>
    </row>
    <row r="35" spans="4:8" x14ac:dyDescent="0.2">
      <c r="D35" s="19"/>
      <c r="E35" s="19"/>
      <c r="F35" s="19"/>
      <c r="G35" s="19"/>
      <c r="H35" s="19"/>
    </row>
    <row r="36" spans="4:8" x14ac:dyDescent="0.2">
      <c r="D36" s="19"/>
      <c r="E36" s="19"/>
      <c r="F36" s="19"/>
      <c r="G36" s="19"/>
      <c r="H36" s="19"/>
    </row>
    <row r="37" spans="4:8" x14ac:dyDescent="0.2">
      <c r="D37" s="19"/>
      <c r="E37" s="19"/>
      <c r="F37" s="19"/>
      <c r="G37" s="19"/>
      <c r="H37" s="19"/>
    </row>
    <row r="38" spans="4:8" x14ac:dyDescent="0.2">
      <c r="D38" s="19"/>
      <c r="E38" s="19"/>
      <c r="F38" s="19"/>
      <c r="G38" s="19"/>
      <c r="H38" s="19"/>
    </row>
    <row r="39" spans="4:8" x14ac:dyDescent="0.2">
      <c r="D39" s="19"/>
      <c r="E39" s="19"/>
      <c r="F39" s="19"/>
      <c r="G39" s="19"/>
      <c r="H39" s="19"/>
    </row>
    <row r="40" spans="4:8" x14ac:dyDescent="0.2">
      <c r="D40" s="19"/>
      <c r="E40" s="19"/>
      <c r="F40" s="19"/>
      <c r="G40" s="19"/>
      <c r="H40" s="19"/>
    </row>
    <row r="41" spans="4:8" x14ac:dyDescent="0.2">
      <c r="D41" s="19"/>
      <c r="E41" s="19"/>
      <c r="F41" s="19"/>
      <c r="G41" s="19"/>
      <c r="H41" s="19"/>
    </row>
  </sheetData>
  <phoneticPr fontId="9" type="noConversion"/>
  <pageMargins left="0.75" right="0.75" top="1" bottom="1" header="0.5" footer="0.5"/>
  <pageSetup orientation="portrait" r:id="rId1"/>
  <headerFooter alignWithMargins="0"/>
  <ignoredErrors>
    <ignoredError sqref="A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5"/>
  <sheetViews>
    <sheetView zoomScaleNormal="100" workbookViewId="0">
      <selection activeCell="T57" sqref="T56:T57"/>
    </sheetView>
  </sheetViews>
  <sheetFormatPr defaultColWidth="9.21875" defaultRowHeight="10.199999999999999" x14ac:dyDescent="0.2"/>
  <cols>
    <col min="1" max="1" width="19.21875" style="2" customWidth="1"/>
    <col min="2" max="2" width="10.77734375" style="2" customWidth="1"/>
    <col min="3" max="3" width="13.21875" style="2" customWidth="1"/>
    <col min="4" max="4" width="1" style="2" customWidth="1"/>
    <col min="5" max="5" width="13.77734375" style="2" customWidth="1"/>
    <col min="6" max="6" width="5" style="2" customWidth="1"/>
    <col min="7" max="7" width="1" style="2" customWidth="1"/>
    <col min="8" max="8" width="13.77734375" style="2" customWidth="1"/>
    <col min="9" max="9" width="5.21875" style="19" customWidth="1"/>
    <col min="10" max="10" width="1" style="2" customWidth="1"/>
    <col min="11" max="11" width="13.77734375" style="2" customWidth="1"/>
    <col min="12" max="12" width="5" style="19" customWidth="1"/>
    <col min="13" max="13" width="1" style="2" customWidth="1"/>
    <col min="14" max="14" width="13.77734375" style="2" customWidth="1"/>
    <col min="15" max="15" width="5.21875" style="19" customWidth="1"/>
    <col min="16" max="16" width="0.77734375" style="2" customWidth="1"/>
    <col min="17" max="17" width="9.77734375" style="30" bestFit="1" customWidth="1"/>
    <col min="18" max="18" width="0.77734375" style="2" customWidth="1"/>
    <col min="19" max="19" width="11.21875" style="13" customWidth="1"/>
    <col min="20" max="16384" width="9.21875" style="2"/>
  </cols>
  <sheetData>
    <row r="1" spans="1:19" x14ac:dyDescent="0.2">
      <c r="A1" s="1" t="str">
        <f>+'SD in Aggregate'!A1</f>
        <v>CUNY College</v>
      </c>
      <c r="B1" s="1"/>
      <c r="C1" s="78"/>
      <c r="D1" s="19"/>
    </row>
    <row r="2" spans="1:19" x14ac:dyDescent="0.2">
      <c r="A2" s="1" t="str">
        <f>'SD in Aggregate'!A2</f>
        <v>(name of service or recharge center)</v>
      </c>
      <c r="B2" s="1"/>
      <c r="C2" s="19"/>
      <c r="D2" s="19"/>
      <c r="E2" s="19"/>
      <c r="F2" s="19"/>
      <c r="G2" s="19"/>
      <c r="H2" s="19"/>
    </row>
    <row r="3" spans="1:19" x14ac:dyDescent="0.2">
      <c r="A3" s="1" t="str">
        <f>'SD in Aggregate'!A3</f>
        <v>Calculation of FY 2023 Surplus/Deficit from FY 2022 Recharge Rates</v>
      </c>
      <c r="B3" s="1"/>
      <c r="C3" s="19"/>
      <c r="D3" s="19"/>
    </row>
    <row r="4" spans="1:19" x14ac:dyDescent="0.2">
      <c r="A4" s="1" t="str">
        <f>'SD in Aggregate'!A4</f>
        <v>CUNY First Account:</v>
      </c>
      <c r="B4" s="1"/>
    </row>
    <row r="5" spans="1:19" x14ac:dyDescent="0.2">
      <c r="A5" s="1" t="str">
        <f>+'SD in Aggregate'!A5</f>
        <v>RF PRSY:</v>
      </c>
      <c r="B5" s="1"/>
    </row>
    <row r="6" spans="1:19" x14ac:dyDescent="0.2">
      <c r="A6" s="1"/>
      <c r="B6" s="1"/>
      <c r="C6" s="131"/>
      <c r="D6" s="131"/>
      <c r="E6" s="131"/>
    </row>
    <row r="7" spans="1:19" x14ac:dyDescent="0.2">
      <c r="E7" s="4"/>
      <c r="F7" s="4"/>
      <c r="G7" s="4"/>
      <c r="H7" s="4"/>
      <c r="I7" s="1"/>
      <c r="J7" s="4"/>
      <c r="K7" s="4"/>
      <c r="L7" s="1"/>
      <c r="M7" s="4"/>
      <c r="N7" s="4"/>
      <c r="O7" s="1"/>
    </row>
    <row r="8" spans="1:19" ht="23.25" customHeight="1" x14ac:dyDescent="0.25">
      <c r="E8" s="125" t="s">
        <v>61</v>
      </c>
      <c r="F8" s="126"/>
      <c r="G8" s="29"/>
      <c r="H8" s="127" t="s">
        <v>62</v>
      </c>
      <c r="I8" s="126"/>
      <c r="J8" s="29"/>
      <c r="K8" s="128" t="s">
        <v>63</v>
      </c>
      <c r="L8" s="126"/>
      <c r="M8" s="29"/>
      <c r="N8" s="129" t="s">
        <v>106</v>
      </c>
      <c r="O8" s="126"/>
      <c r="Q8" s="31" t="s">
        <v>64</v>
      </c>
      <c r="S8" s="6" t="s">
        <v>0</v>
      </c>
    </row>
    <row r="9" spans="1:19" ht="11.25" customHeight="1" x14ac:dyDescent="0.25">
      <c r="E9" s="36"/>
      <c r="F9" s="42"/>
      <c r="G9" s="43"/>
      <c r="H9" s="36"/>
      <c r="I9" s="42"/>
      <c r="J9" s="43"/>
      <c r="K9" s="36"/>
      <c r="L9" s="42"/>
      <c r="M9" s="43"/>
      <c r="N9" s="36"/>
      <c r="O9" s="42"/>
      <c r="Q9" s="31"/>
      <c r="S9" s="6"/>
    </row>
    <row r="10" spans="1:19" x14ac:dyDescent="0.2">
      <c r="E10" s="40" t="s">
        <v>70</v>
      </c>
      <c r="F10" s="41"/>
      <c r="G10" s="40"/>
      <c r="H10" s="40" t="s">
        <v>70</v>
      </c>
      <c r="I10" s="41"/>
      <c r="J10" s="40"/>
      <c r="K10" s="40" t="s">
        <v>70</v>
      </c>
      <c r="L10" s="41"/>
      <c r="M10" s="40"/>
      <c r="N10" s="40" t="s">
        <v>70</v>
      </c>
    </row>
    <row r="11" spans="1:19" x14ac:dyDescent="0.2">
      <c r="A11" s="18" t="s">
        <v>89</v>
      </c>
      <c r="B11" s="4"/>
      <c r="E11" s="57"/>
      <c r="F11" s="14"/>
      <c r="G11" s="30"/>
      <c r="H11" s="57"/>
      <c r="I11" s="14"/>
      <c r="J11" s="30"/>
      <c r="K11" s="57"/>
      <c r="L11" s="14"/>
      <c r="M11" s="30"/>
      <c r="N11" s="57"/>
      <c r="O11" s="14"/>
      <c r="Q11" s="59">
        <f>E11+H11+K11+N11</f>
        <v>0</v>
      </c>
      <c r="S11" s="13">
        <v>1</v>
      </c>
    </row>
    <row r="12" spans="1:19" x14ac:dyDescent="0.2">
      <c r="F12" s="19"/>
    </row>
    <row r="13" spans="1:19" x14ac:dyDescent="0.2">
      <c r="F13" s="19"/>
    </row>
    <row r="14" spans="1:19" x14ac:dyDescent="0.2">
      <c r="A14" s="18" t="s">
        <v>90</v>
      </c>
      <c r="C14" s="19"/>
      <c r="E14" s="28" t="s">
        <v>92</v>
      </c>
      <c r="F14" s="34"/>
      <c r="H14" s="33"/>
      <c r="I14" s="34"/>
      <c r="K14" s="33"/>
      <c r="L14" s="34"/>
      <c r="N14" s="33"/>
      <c r="O14" s="34"/>
      <c r="S14" s="13">
        <v>2</v>
      </c>
    </row>
    <row r="15" spans="1:19" x14ac:dyDescent="0.2">
      <c r="A15" s="20"/>
      <c r="B15" s="4"/>
      <c r="E15" s="40" t="s">
        <v>70</v>
      </c>
      <c r="F15" s="41" t="s">
        <v>71</v>
      </c>
      <c r="G15" s="40"/>
      <c r="H15" s="40" t="s">
        <v>70</v>
      </c>
      <c r="I15" s="41" t="s">
        <v>71</v>
      </c>
      <c r="J15" s="40"/>
      <c r="K15" s="40" t="s">
        <v>70</v>
      </c>
      <c r="L15" s="41" t="s">
        <v>71</v>
      </c>
      <c r="M15" s="40"/>
      <c r="N15" s="40" t="s">
        <v>70</v>
      </c>
      <c r="O15" s="41" t="s">
        <v>71</v>
      </c>
      <c r="Q15" s="14"/>
    </row>
    <row r="16" spans="1:19" x14ac:dyDescent="0.2">
      <c r="A16" s="4"/>
      <c r="B16" s="2" t="s">
        <v>66</v>
      </c>
      <c r="E16" s="30">
        <f>Q16*F16</f>
        <v>0</v>
      </c>
      <c r="F16" s="32"/>
      <c r="G16" s="19"/>
      <c r="H16" s="33">
        <f>Q16*I16</f>
        <v>0</v>
      </c>
      <c r="I16" s="32"/>
      <c r="J16" s="19"/>
      <c r="K16" s="33">
        <f>Q16*L16</f>
        <v>0</v>
      </c>
      <c r="L16" s="32"/>
      <c r="M16" s="19"/>
      <c r="N16" s="33">
        <f>Q16*O16</f>
        <v>0</v>
      </c>
      <c r="O16" s="32"/>
      <c r="Q16" s="12"/>
    </row>
    <row r="17" spans="1:19" x14ac:dyDescent="0.2">
      <c r="B17" s="2" t="s">
        <v>67</v>
      </c>
      <c r="E17" s="30">
        <f>Q17*F17</f>
        <v>0</v>
      </c>
      <c r="F17" s="32"/>
      <c r="G17" s="19"/>
      <c r="H17" s="33">
        <f>Q17*I17</f>
        <v>0</v>
      </c>
      <c r="I17" s="32"/>
      <c r="J17" s="19"/>
      <c r="K17" s="33">
        <f>Q17*L17</f>
        <v>0</v>
      </c>
      <c r="L17" s="32"/>
      <c r="M17" s="19"/>
      <c r="N17" s="33">
        <f>Q17*O17</f>
        <v>0</v>
      </c>
      <c r="O17" s="32"/>
      <c r="Q17" s="12"/>
    </row>
    <row r="18" spans="1:19" x14ac:dyDescent="0.2">
      <c r="B18" s="2" t="s">
        <v>68</v>
      </c>
      <c r="E18" s="30">
        <f>Q18*F18</f>
        <v>0</v>
      </c>
      <c r="F18" s="32"/>
      <c r="G18" s="35"/>
      <c r="H18" s="33">
        <f>Q18*I18</f>
        <v>0</v>
      </c>
      <c r="I18" s="32"/>
      <c r="J18" s="35"/>
      <c r="K18" s="33">
        <f>Q18*L18</f>
        <v>0</v>
      </c>
      <c r="L18" s="32"/>
      <c r="M18" s="35"/>
      <c r="N18" s="33">
        <f>Q18*O18</f>
        <v>0</v>
      </c>
      <c r="O18" s="32"/>
      <c r="Q18" s="12"/>
    </row>
    <row r="19" spans="1:19" s="4" customFormat="1" x14ac:dyDescent="0.2">
      <c r="B19" s="4" t="s">
        <v>69</v>
      </c>
      <c r="E19" s="37">
        <f>SUM(E16:E18)</f>
        <v>0</v>
      </c>
      <c r="F19" s="37"/>
      <c r="G19" s="37"/>
      <c r="H19" s="37">
        <f t="shared" ref="H19:N19" si="0">SUM(H16:H18)</f>
        <v>0</v>
      </c>
      <c r="I19" s="37"/>
      <c r="J19" s="37"/>
      <c r="K19" s="37">
        <f t="shared" si="0"/>
        <v>0</v>
      </c>
      <c r="L19" s="37"/>
      <c r="M19" s="37"/>
      <c r="N19" s="37">
        <f t="shared" si="0"/>
        <v>0</v>
      </c>
      <c r="O19" s="38"/>
      <c r="Q19" s="39">
        <f>E19+H19+K19+N19</f>
        <v>0</v>
      </c>
      <c r="S19" s="13"/>
    </row>
    <row r="22" spans="1:19" ht="12" x14ac:dyDescent="0.35">
      <c r="A22" s="4" t="s">
        <v>131</v>
      </c>
      <c r="E22" s="60">
        <f>E11-E19</f>
        <v>0</v>
      </c>
      <c r="H22" s="60">
        <f>H11-H19</f>
        <v>0</v>
      </c>
      <c r="K22" s="60">
        <f>K11-K19</f>
        <v>0</v>
      </c>
      <c r="N22" s="60">
        <f>N11-N19</f>
        <v>0</v>
      </c>
      <c r="Q22" s="61">
        <f>E22+H22+K22+N22</f>
        <v>0</v>
      </c>
    </row>
    <row r="24" spans="1:19" ht="12" x14ac:dyDescent="0.35">
      <c r="B24" s="2" t="s">
        <v>76</v>
      </c>
      <c r="E24" s="61" t="e">
        <f>('SD in Aggregate'!D34-'SD in Aggregate'!D41)*('SD by Service'!E19/'SD by Service'!Q19)</f>
        <v>#DIV/0!</v>
      </c>
      <c r="F24" s="30"/>
      <c r="G24" s="30"/>
      <c r="H24" s="61" t="e">
        <f>('SD in Aggregate'!D34-'SD in Aggregate'!D41)*('SD by Service'!H19/'SD by Service'!Q19)</f>
        <v>#DIV/0!</v>
      </c>
      <c r="I24" s="14"/>
      <c r="J24" s="30"/>
      <c r="K24" s="61" t="e">
        <f>('SD in Aggregate'!D34-'SD in Aggregate'!D41)*('SD by Service'!K19/'SD by Service'!Q19)</f>
        <v>#DIV/0!</v>
      </c>
      <c r="L24" s="14"/>
      <c r="M24" s="30"/>
      <c r="N24" s="61" t="e">
        <f>('SD in Aggregate'!D34-'SD in Aggregate'!D41)*('SD by Service'!N19/'SD by Service'!Q19)</f>
        <v>#DIV/0!</v>
      </c>
      <c r="Q24" s="61" t="e">
        <f>E24+H24+K24+N24</f>
        <v>#DIV/0!</v>
      </c>
    </row>
    <row r="26" spans="1:19" ht="12" x14ac:dyDescent="0.35">
      <c r="A26" s="4" t="s">
        <v>91</v>
      </c>
      <c r="E26" s="60" t="e">
        <f>E22-E24</f>
        <v>#DIV/0!</v>
      </c>
      <c r="H26" s="60" t="e">
        <f>H22-H24</f>
        <v>#DIV/0!</v>
      </c>
      <c r="K26" s="60" t="e">
        <f>K22-K24</f>
        <v>#DIV/0!</v>
      </c>
      <c r="N26" s="60" t="e">
        <f>N22-N24</f>
        <v>#DIV/0!</v>
      </c>
      <c r="Q26" s="61" t="e">
        <f>E26+H26+K26+N26</f>
        <v>#DIV/0!</v>
      </c>
    </row>
    <row r="28" spans="1:19" x14ac:dyDescent="0.2">
      <c r="A28" s="4" t="s">
        <v>77</v>
      </c>
      <c r="E28" s="58"/>
      <c r="F28" s="21"/>
      <c r="G28" s="21"/>
      <c r="H28" s="58"/>
      <c r="I28" s="56"/>
      <c r="J28" s="21"/>
      <c r="K28" s="58"/>
      <c r="L28" s="56"/>
      <c r="M28" s="21"/>
      <c r="N28" s="58"/>
      <c r="Q28" s="62">
        <f>E28+H28+K28+N28</f>
        <v>0</v>
      </c>
    </row>
    <row r="29" spans="1:19" x14ac:dyDescent="0.2">
      <c r="A29" s="2" t="s">
        <v>151</v>
      </c>
    </row>
    <row r="31" spans="1:19" x14ac:dyDescent="0.2">
      <c r="A31" s="64" t="s">
        <v>73</v>
      </c>
      <c r="B31" s="44" t="s">
        <v>74</v>
      </c>
      <c r="C31" s="44" t="s">
        <v>93</v>
      </c>
      <c r="D31" s="45"/>
      <c r="E31" s="63" t="s">
        <v>78</v>
      </c>
      <c r="S31" s="13">
        <v>3</v>
      </c>
    </row>
    <row r="32" spans="1:19" x14ac:dyDescent="0.2">
      <c r="A32" s="46" t="s">
        <v>94</v>
      </c>
      <c r="B32" s="47">
        <f>Q11</f>
        <v>0</v>
      </c>
      <c r="C32" s="47">
        <f>'SD in Aggregate'!D19</f>
        <v>0</v>
      </c>
      <c r="D32" s="48"/>
      <c r="E32" s="49">
        <f>B32-C32</f>
        <v>0</v>
      </c>
    </row>
    <row r="33" spans="1:5" x14ac:dyDescent="0.2">
      <c r="A33" s="46" t="s">
        <v>95</v>
      </c>
      <c r="B33" s="47">
        <f>Q19</f>
        <v>0</v>
      </c>
      <c r="C33" s="47">
        <f>'SD in Aggregate'!D32</f>
        <v>0</v>
      </c>
      <c r="D33" s="48"/>
      <c r="E33" s="49">
        <f>B33-C33</f>
        <v>0</v>
      </c>
    </row>
    <row r="34" spans="1:5" x14ac:dyDescent="0.2">
      <c r="A34" s="46" t="s">
        <v>75</v>
      </c>
      <c r="B34" s="47">
        <f>Q22</f>
        <v>0</v>
      </c>
      <c r="C34" s="47">
        <f>'SD in Aggregate'!D34</f>
        <v>0</v>
      </c>
      <c r="D34" s="48"/>
      <c r="E34" s="49">
        <f>B34-C34</f>
        <v>0</v>
      </c>
    </row>
    <row r="35" spans="1:5" x14ac:dyDescent="0.2">
      <c r="A35" s="46" t="s">
        <v>96</v>
      </c>
      <c r="B35" s="47" t="e">
        <f>Q26</f>
        <v>#DIV/0!</v>
      </c>
      <c r="C35" s="47">
        <f>'SD in Aggregate'!D41</f>
        <v>0</v>
      </c>
      <c r="D35" s="48"/>
      <c r="E35" s="49" t="e">
        <f>B35-C35</f>
        <v>#DIV/0!</v>
      </c>
    </row>
    <row r="36" spans="1:5" x14ac:dyDescent="0.2">
      <c r="A36" s="50" t="s">
        <v>97</v>
      </c>
      <c r="B36" s="51">
        <f>Q28</f>
        <v>0</v>
      </c>
      <c r="C36" s="52">
        <f>'SD in Aggregate'!D45</f>
        <v>0</v>
      </c>
      <c r="D36" s="53"/>
      <c r="E36" s="54">
        <f>B36-C36</f>
        <v>0</v>
      </c>
    </row>
    <row r="39" spans="1:5" x14ac:dyDescent="0.2">
      <c r="A39" s="18" t="s">
        <v>65</v>
      </c>
      <c r="B39" s="18"/>
    </row>
    <row r="40" spans="1:5" x14ac:dyDescent="0.2">
      <c r="A40" s="13">
        <v>1</v>
      </c>
      <c r="B40" s="2" t="s">
        <v>98</v>
      </c>
    </row>
    <row r="41" spans="1:5" x14ac:dyDescent="0.2">
      <c r="A41" s="13"/>
      <c r="B41" s="2" t="s">
        <v>152</v>
      </c>
    </row>
    <row r="42" spans="1:5" x14ac:dyDescent="0.2">
      <c r="A42" s="13"/>
      <c r="B42" s="2" t="s">
        <v>103</v>
      </c>
    </row>
    <row r="43" spans="1:5" x14ac:dyDescent="0.2">
      <c r="A43" s="13">
        <v>2</v>
      </c>
      <c r="B43" s="2" t="s">
        <v>72</v>
      </c>
    </row>
    <row r="44" spans="1:5" x14ac:dyDescent="0.2">
      <c r="A44" s="13"/>
      <c r="B44" s="4" t="s">
        <v>100</v>
      </c>
    </row>
    <row r="45" spans="1:5" x14ac:dyDescent="0.2">
      <c r="A45" s="13"/>
      <c r="C45" s="2" t="s">
        <v>153</v>
      </c>
    </row>
    <row r="46" spans="1:5" x14ac:dyDescent="0.2">
      <c r="A46" s="13"/>
      <c r="C46" s="2" t="s">
        <v>154</v>
      </c>
    </row>
    <row r="47" spans="1:5" x14ac:dyDescent="0.2">
      <c r="A47" s="13"/>
      <c r="B47" s="4" t="s">
        <v>155</v>
      </c>
    </row>
    <row r="48" spans="1:5" x14ac:dyDescent="0.2">
      <c r="A48" s="13"/>
      <c r="C48" s="2" t="s">
        <v>156</v>
      </c>
    </row>
    <row r="49" spans="1:15" x14ac:dyDescent="0.2">
      <c r="A49" s="13"/>
      <c r="C49" s="2" t="s">
        <v>99</v>
      </c>
    </row>
    <row r="50" spans="1:15" x14ac:dyDescent="0.2">
      <c r="A50" s="13"/>
      <c r="B50" s="2" t="s">
        <v>157</v>
      </c>
    </row>
    <row r="51" spans="1:15" x14ac:dyDescent="0.2">
      <c r="A51" s="13">
        <v>3</v>
      </c>
      <c r="B51" s="2" t="s">
        <v>101</v>
      </c>
    </row>
    <row r="52" spans="1:15" x14ac:dyDescent="0.2">
      <c r="A52" s="13"/>
      <c r="B52" s="2" t="s">
        <v>102</v>
      </c>
    </row>
    <row r="53" spans="1:15" x14ac:dyDescent="0.2">
      <c r="A53" s="13"/>
      <c r="B53" s="55" t="s">
        <v>158</v>
      </c>
    </row>
    <row r="54" spans="1:15" x14ac:dyDescent="0.2">
      <c r="A54" s="13"/>
      <c r="B54" s="13"/>
    </row>
    <row r="55" spans="1:15" x14ac:dyDescent="0.2">
      <c r="A55" s="13"/>
      <c r="B55" s="13"/>
    </row>
    <row r="56" spans="1:15" x14ac:dyDescent="0.2">
      <c r="A56" s="13"/>
      <c r="B56" s="13"/>
    </row>
    <row r="57" spans="1:15" ht="21" x14ac:dyDescent="0.4">
      <c r="A57" s="130" t="s">
        <v>159</v>
      </c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</row>
    <row r="58" spans="1:15" ht="14.4" x14ac:dyDescent="0.3">
      <c r="A58" s="68" t="s">
        <v>104</v>
      </c>
      <c r="B58" s="66"/>
      <c r="C58" s="66"/>
      <c r="D58" s="66"/>
      <c r="E58" s="66"/>
      <c r="F58" s="66"/>
    </row>
    <row r="59" spans="1:15" ht="14.4" x14ac:dyDescent="0.3">
      <c r="A59" s="68"/>
      <c r="B59" s="66"/>
      <c r="C59" s="66"/>
      <c r="D59" s="66"/>
      <c r="E59" s="66"/>
      <c r="F59" s="66"/>
    </row>
    <row r="60" spans="1:15" ht="15" customHeight="1" x14ac:dyDescent="0.2">
      <c r="A60" s="123" t="s">
        <v>111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</row>
    <row r="61" spans="1:15" ht="15" customHeight="1" x14ac:dyDescent="0.2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</row>
    <row r="62" spans="1:15" ht="14.4" x14ac:dyDescent="0.25">
      <c r="A62" s="70"/>
      <c r="B62" s="76"/>
      <c r="C62" s="76"/>
      <c r="D62" s="69"/>
      <c r="E62" s="125" t="s">
        <v>61</v>
      </c>
      <c r="F62" s="126"/>
      <c r="G62" s="29"/>
      <c r="H62" s="127" t="s">
        <v>62</v>
      </c>
      <c r="I62" s="126"/>
      <c r="J62" s="29"/>
      <c r="K62" s="128" t="s">
        <v>63</v>
      </c>
      <c r="L62" s="126"/>
      <c r="M62" s="29"/>
      <c r="N62" s="129" t="s">
        <v>106</v>
      </c>
      <c r="O62" s="126"/>
    </row>
    <row r="63" spans="1:15" ht="14.4" x14ac:dyDescent="0.3">
      <c r="A63" s="77" t="s">
        <v>105</v>
      </c>
      <c r="B63" s="73"/>
      <c r="C63" s="67"/>
      <c r="D63" s="71"/>
      <c r="E63" s="121"/>
      <c r="F63" s="122"/>
      <c r="G63" s="7"/>
      <c r="H63" s="121"/>
      <c r="I63" s="122"/>
      <c r="K63" s="121"/>
      <c r="L63" s="122"/>
      <c r="N63" s="121"/>
      <c r="O63" s="122"/>
    </row>
    <row r="64" spans="1:15" ht="14.4" x14ac:dyDescent="0.3">
      <c r="A64" s="77" t="s">
        <v>160</v>
      </c>
      <c r="B64" s="74"/>
      <c r="C64" s="75"/>
      <c r="D64" s="71"/>
      <c r="E64" s="121"/>
      <c r="F64" s="122"/>
      <c r="G64" s="7"/>
      <c r="H64" s="121"/>
      <c r="I64" s="122"/>
      <c r="K64" s="121"/>
      <c r="L64" s="122"/>
      <c r="N64" s="121"/>
      <c r="O64" s="122"/>
    </row>
    <row r="65" spans="1:8" ht="14.4" x14ac:dyDescent="0.3">
      <c r="A65" s="72"/>
      <c r="B65" s="7"/>
      <c r="C65" s="71"/>
      <c r="D65" s="71"/>
      <c r="E65" s="71"/>
      <c r="F65" s="71"/>
      <c r="G65" s="7"/>
      <c r="H65" s="7"/>
    </row>
  </sheetData>
  <mergeCells count="19">
    <mergeCell ref="A57:N57"/>
    <mergeCell ref="N8:O8"/>
    <mergeCell ref="C6:E6"/>
    <mergeCell ref="E8:F8"/>
    <mergeCell ref="H8:I8"/>
    <mergeCell ref="K8:L8"/>
    <mergeCell ref="A60:O60"/>
    <mergeCell ref="E62:F62"/>
    <mergeCell ref="H62:I62"/>
    <mergeCell ref="K62:L62"/>
    <mergeCell ref="N62:O62"/>
    <mergeCell ref="H64:I64"/>
    <mergeCell ref="N64:O64"/>
    <mergeCell ref="K63:L63"/>
    <mergeCell ref="K64:L64"/>
    <mergeCell ref="E63:F63"/>
    <mergeCell ref="E64:F64"/>
    <mergeCell ref="H63:I63"/>
    <mergeCell ref="N63:O63"/>
  </mergeCells>
  <phoneticPr fontId="9" type="noConversion"/>
  <pageMargins left="0.75" right="0.75" top="1" bottom="1" header="0.5" footer="0.5"/>
  <pageSetup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SD in Aggregate</vt:lpstr>
      <vt:lpstr>Working Capital</vt:lpstr>
      <vt:lpstr>SD by Service</vt:lpstr>
      <vt:lpstr>'SD in Aggregate'!Print_Area</vt:lpstr>
    </vt:vector>
  </TitlesOfParts>
  <Company>Controller's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finuser</dc:creator>
  <cp:lastModifiedBy>Montes, Erika</cp:lastModifiedBy>
  <cp:lastPrinted>2013-02-26T14:05:19Z</cp:lastPrinted>
  <dcterms:created xsi:type="dcterms:W3CDTF">2006-06-06T14:01:50Z</dcterms:created>
  <dcterms:modified xsi:type="dcterms:W3CDTF">2022-06-02T15:12:48Z</dcterms:modified>
</cp:coreProperties>
</file>